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https://chemonics.sharepoint.com/sites/FO000/1300_CL/Monitoring and Evaluation/CS Indicators and Index/Website/2023/"/>
    </mc:Choice>
  </mc:AlternateContent>
  <xr:revisionPtr revIDLastSave="321" documentId="8_{17C93A99-9474-4264-8CAB-4AEE5F7CF98D}" xr6:coauthVersionLast="47" xr6:coauthVersionMax="47" xr10:uidLastSave="{DD7FFD92-605A-4BA4-84C6-E98A86C4895D}"/>
  <bookViews>
    <workbookView minimized="1" xWindow="1905" yWindow="1905" windowWidth="21600" windowHeight="11295" xr2:uid="{54F64AEB-A10D-4520-ACBA-479BEE0C929A}"/>
  </bookViews>
  <sheets>
    <sheet name="All Countries Summary (2023)" sheetId="1" r:id="rId1"/>
    <sheet name="All Country Summary for website"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'All Countries Summary (2023)'!$B$2:$BC$341</definedName>
    <definedName name="_xlnm._FilterDatabase" localSheetId="1" hidden="1">'All Country Summary for website'!$A$2:$BI$843</definedName>
    <definedName name="AddInFile">'[1]Master Control Panel'!$E$19</definedName>
    <definedName name="AddInFolder">'[1]Master Control Panel'!$E$18</definedName>
    <definedName name="Country">'[2]Indicator 1-9_Inputs'!$D$5</definedName>
    <definedName name="Current_Trend">OFFSET('[2]Progress Brief'!$T$21, 0, 0, 1, COUNT('[2]Progress Brief'!$T$20:$AK$20))</definedName>
    <definedName name="Demand_Max">'[3]Country indicators'!$E$52</definedName>
    <definedName name="Demand_Min">'[3]Country indicators'!$E$53</definedName>
    <definedName name="EndDate">'[1]Control Panel'!$C$3</definedName>
    <definedName name="English">"English"</definedName>
    <definedName name="FemalePop_Max">'[3]Country indicators'!$G$52</definedName>
    <definedName name="FemalePop_Min">'[3]Country indicators'!$G$53</definedName>
    <definedName name="Fragility_Max">'[3]Country indicators'!$H$52</definedName>
    <definedName name="Fragility_Min">'[3]Country indicators'!$H$53</definedName>
    <definedName name="Goal">OFFSET('[2]Progress Brief'!$T$22, 0, 0, 1, COUNT('[2]Progress Brief'!$T$20:$AK$20))</definedName>
    <definedName name="Goal_Year">OFFSET('[2]Progress Brief'!$T$20, 0, 0, 1, COUNT('[2]Progress Brief'!$T$20:$AK$20))</definedName>
    <definedName name="HTML_CodePage" hidden="1">1252</definedName>
    <definedName name="HTML_Control" hidden="1">{"'xls'!$A$71:$A$78","'xls'!$A$1:$J$77"}</definedName>
    <definedName name="HTML_Description" hidden="1">""</definedName>
    <definedName name="HTML_Email" hidden="1">""</definedName>
    <definedName name="HTML_Header" hidden="1">"tab34"</definedName>
    <definedName name="HTML_LastUpdate" hidden="1">"1/5/00"</definedName>
    <definedName name="HTML_LineAfter" hidden="1">FALSE</definedName>
    <definedName name="HTML_LineBefore" hidden="1">FALSE</definedName>
    <definedName name="HTML_Name" hidden="1">"William J. Hussar"</definedName>
    <definedName name="HTML_OBDlg2" hidden="1">TRUE</definedName>
    <definedName name="HTML_OBDlg4" hidden="1">TRUE</definedName>
    <definedName name="HTML_OS" hidden="1">0</definedName>
    <definedName name="HTML_PathFile" hidden="1">"D:\PROJ2009\WP\Test\tabxxxxx.htm"</definedName>
    <definedName name="HTML_Title" hidden="1">"tab35plainerb1y"</definedName>
    <definedName name="IA_2.3_Environmental_risk_mitigation">[4]Lists!$FK$3</definedName>
    <definedName name="IA_5.10_Convening_and_coordinating_role_of_UNFPA">[4]Lists!$GA$3</definedName>
    <definedName name="IA_5.11__HQ_only__Dissemination_of_programme_results">[4]Lists!$GB$3</definedName>
    <definedName name="IA_5.8__HQ_only__Quarterly_programme_management_process">[4]Lists!$FY$3</definedName>
    <definedName name="IA_5.9_Satisfactory_technical_assistance">[4]Lists!$FZ$3</definedName>
    <definedName name="Implementation_Max">#REF!</definedName>
    <definedName name="Implementation_Min">#REF!</definedName>
    <definedName name="Income_Max">'[3]Country indicators'!$F$52</definedName>
    <definedName name="Income_Min">'[3]Country indicators'!$F$53</definedName>
    <definedName name="Indicator_2.4.1__HQ__CYP_provided_by_contraceptives_and_condoms_through_UNFPA_Supplies_procurement__disaggregated_by_commodities_including_for_generics_.">[4]Lists!$GT$3</definedName>
    <definedName name="Indicator_2.4.2__HQ__Percentage_of_contraceptives_procured_that_are_generic_products">[4]Lists!$GU$3</definedName>
    <definedName name="Indicator_5.4.1__HQ__Percentage_of_vacancies_filled_within_six_months_of_decision_taken_to_fill_the_position">[4]Lists!$HL$3</definedName>
    <definedName name="Language">'[5]Indicator 1-9_Inputs'!$D$7</definedName>
    <definedName name="MainList">INDEX([6]!Table1[[Choose… ]],1):INDEX([6]!Table1[[Choose… ]],COUNTA([6]!Table1[[Choose… ]]))</definedName>
    <definedName name="MCPR_MAX">'[3]Country indicators'!$D$52</definedName>
    <definedName name="MCPR_Min">'[3]Country indicators'!$D$53</definedName>
    <definedName name="OutcomeEntry">#REF!</definedName>
    <definedName name="Output_for_Surveys">[4]Lists!$EX$28</definedName>
    <definedName name="Output1">[7]!outp1list6[outp1list]</definedName>
    <definedName name="OutputEntry">#REF!</definedName>
    <definedName name="ProductIDs">[8]Lookups!$X$3:$Z$71</definedName>
    <definedName name="Radio_Choice">#REF!</definedName>
    <definedName name="Search2">#REF!</definedName>
    <definedName name="StartDate">'[1]Control Panel'!$C$2</definedName>
    <definedName name="SubList">IF(OR('[6]2. Workplan'!XFD1="Choose…",'[6]2. Workplan'!XFD1=""),"",INDEX([6]!Table1[#Data],1,MATCH('[6]2. Workplan'!XFD1,[6]!Table1[#Headers],0)):INDEX([6]!Table1[#Data],COUNTA(INDEX([6]!Table1[#Data],,MATCH('[6]2. Workplan'!XFD1,[6]!Table1[#Headers],0))),MATCH('[6]2. Workplan'!XFD1,[6]!Table1[#Headers],0)))</definedName>
    <definedName name="Supplies_Output">[4]Lists!$EX$3:$EX$12</definedName>
    <definedName name="Trend">OFFSET('[2]Progress Brief'!$T$21, 0, 0, COUNTA('[2]Progress Brief'!$T$20:$AK$20),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7" i="4" l="1" a="1"/>
  <c r="G627" i="4" s="1"/>
  <c r="H627" i="4" a="1"/>
  <c r="H627" i="4" s="1"/>
  <c r="I627" i="4" a="1"/>
  <c r="I627" i="4" s="1"/>
  <c r="J627" i="4" a="1"/>
  <c r="J627" i="4"/>
  <c r="K627" i="4" a="1"/>
  <c r="K627" i="4" s="1"/>
  <c r="L627" i="4" a="1"/>
  <c r="L627" i="4" s="1"/>
  <c r="M627" i="4" a="1"/>
  <c r="M627" i="4" s="1"/>
  <c r="N627" i="4" a="1"/>
  <c r="N627" i="4"/>
  <c r="O627" i="4" a="1"/>
  <c r="O627" i="4" s="1"/>
  <c r="P627" i="4" a="1"/>
  <c r="P627" i="4" s="1"/>
  <c r="Q627" i="4" a="1"/>
  <c r="Q627" i="4" s="1"/>
  <c r="R627" i="4" a="1"/>
  <c r="R627" i="4"/>
  <c r="S627" i="4" a="1"/>
  <c r="S627" i="4" s="1"/>
  <c r="T627" i="4" a="1"/>
  <c r="T627" i="4" s="1"/>
  <c r="U627" i="4" a="1"/>
  <c r="U627" i="4" s="1"/>
  <c r="V627" i="4" a="1"/>
  <c r="V627" i="4"/>
  <c r="W627" i="4" a="1"/>
  <c r="W627" i="4" s="1"/>
  <c r="X627" i="4" a="1"/>
  <c r="X627" i="4" s="1"/>
  <c r="Y627" i="4" a="1"/>
  <c r="Y627" i="4" s="1"/>
  <c r="Z627" i="4" a="1"/>
  <c r="Z627" i="4"/>
  <c r="AA627" i="4" a="1"/>
  <c r="AA627" i="4" s="1"/>
  <c r="AB627" i="4" a="1"/>
  <c r="AB627" i="4" s="1"/>
  <c r="AC627" i="4" a="1"/>
  <c r="AC627" i="4" s="1"/>
  <c r="AD627" i="4" a="1"/>
  <c r="AD627" i="4"/>
  <c r="AE627" i="4" a="1"/>
  <c r="AE627" i="4" s="1"/>
  <c r="AF627" i="4" a="1"/>
  <c r="AF627" i="4" s="1"/>
  <c r="AG627" i="4" a="1"/>
  <c r="AG627" i="4" s="1"/>
  <c r="AH627" i="4" a="1"/>
  <c r="AH627" i="4"/>
  <c r="AI627" i="4" a="1"/>
  <c r="AI627" i="4" s="1"/>
  <c r="AJ627" i="4" a="1"/>
  <c r="AJ627" i="4" s="1"/>
  <c r="AK627" i="4" a="1"/>
  <c r="AK627" i="4" s="1"/>
  <c r="AL627" i="4" a="1"/>
  <c r="AL627" i="4"/>
  <c r="AM627" i="4" a="1"/>
  <c r="AM627" i="4" s="1"/>
  <c r="AN627" i="4" a="1"/>
  <c r="AN627" i="4" s="1"/>
  <c r="AO627" i="4" a="1"/>
  <c r="AO627" i="4" s="1"/>
  <c r="AP627" i="4" a="1"/>
  <c r="AP627" i="4"/>
  <c r="AQ627" i="4" a="1"/>
  <c r="AQ627" i="4" s="1"/>
  <c r="AR627" i="4" a="1"/>
  <c r="AR627" i="4" s="1"/>
  <c r="AS627" i="4" a="1"/>
  <c r="AS627" i="4" s="1"/>
  <c r="AT627" i="4" a="1"/>
  <c r="AT627" i="4"/>
  <c r="F627" i="4" a="1"/>
  <c r="F627" i="4" s="1"/>
  <c r="D599" i="4" a="1"/>
  <c r="D599" i="4" s="1"/>
  <c r="D600" i="4" a="1"/>
  <c r="D600" i="4" s="1"/>
  <c r="B600" i="4" s="1"/>
  <c r="D598" i="4" a="1"/>
  <c r="D598" i="4" s="1"/>
  <c r="B598" i="4" s="1"/>
  <c r="B597" i="4"/>
  <c r="D596" i="4" a="1"/>
  <c r="D596" i="4" s="1"/>
  <c r="C598" i="4"/>
  <c r="C600" i="4"/>
  <c r="AT623" i="4" a="1"/>
  <c r="AT623" i="4" s="1"/>
  <c r="AS623" i="4" a="1"/>
  <c r="AS623" i="4" s="1"/>
  <c r="AR623" i="4" a="1"/>
  <c r="AR623" i="4"/>
  <c r="AQ623" i="4" a="1"/>
  <c r="AQ623" i="4"/>
  <c r="AP623" i="4" a="1"/>
  <c r="AP623" i="4" s="1"/>
  <c r="AO623" i="4" a="1"/>
  <c r="AO623" i="4" s="1"/>
  <c r="AN623" i="4" a="1"/>
  <c r="AN623" i="4"/>
  <c r="AM623" i="4" a="1"/>
  <c r="AM623" i="4"/>
  <c r="AL623" i="4" a="1"/>
  <c r="AL623" i="4" s="1"/>
  <c r="AK623" i="4" a="1"/>
  <c r="AK623" i="4" s="1"/>
  <c r="AJ623" i="4" a="1"/>
  <c r="AJ623" i="4"/>
  <c r="AI623" i="4" a="1"/>
  <c r="AI623" i="4"/>
  <c r="AH623" i="4" a="1"/>
  <c r="AH623" i="4" s="1"/>
  <c r="AG623" i="4" a="1"/>
  <c r="AG623" i="4" s="1"/>
  <c r="AF623" i="4" a="1"/>
  <c r="AF623" i="4"/>
  <c r="AE623" i="4" a="1"/>
  <c r="AE623" i="4"/>
  <c r="AD623" i="4" a="1"/>
  <c r="AD623" i="4" s="1"/>
  <c r="AC623" i="4" a="1"/>
  <c r="AC623" i="4" s="1"/>
  <c r="AB623" i="4" a="1"/>
  <c r="AB623" i="4"/>
  <c r="AA623" i="4" a="1"/>
  <c r="AA623" i="4"/>
  <c r="Z623" i="4" a="1"/>
  <c r="Z623" i="4" s="1"/>
  <c r="Y623" i="4" a="1"/>
  <c r="Y623" i="4" s="1"/>
  <c r="X623" i="4" a="1"/>
  <c r="X623" i="4"/>
  <c r="W623" i="4" a="1"/>
  <c r="W623" i="4"/>
  <c r="V623" i="4" a="1"/>
  <c r="V623" i="4" s="1"/>
  <c r="U623" i="4" a="1"/>
  <c r="U623" i="4" s="1"/>
  <c r="T623" i="4" a="1"/>
  <c r="T623" i="4"/>
  <c r="S623" i="4" a="1"/>
  <c r="S623" i="4"/>
  <c r="R623" i="4" a="1"/>
  <c r="R623" i="4" s="1"/>
  <c r="Q623" i="4" a="1"/>
  <c r="Q623" i="4" s="1"/>
  <c r="P623" i="4" a="1"/>
  <c r="P623" i="4"/>
  <c r="O623" i="4" a="1"/>
  <c r="O623" i="4"/>
  <c r="N623" i="4" a="1"/>
  <c r="N623" i="4" s="1"/>
  <c r="M623" i="4" a="1"/>
  <c r="M623" i="4" s="1"/>
  <c r="L623" i="4" a="1"/>
  <c r="L623" i="4"/>
  <c r="K623" i="4" a="1"/>
  <c r="K623" i="4"/>
  <c r="J623" i="4" a="1"/>
  <c r="J623" i="4" s="1"/>
  <c r="I623" i="4" a="1"/>
  <c r="I623" i="4" s="1"/>
  <c r="H623" i="4" a="1"/>
  <c r="H623" i="4"/>
  <c r="G623" i="4" a="1"/>
  <c r="G623" i="4"/>
  <c r="F623" i="4" a="1"/>
  <c r="F623" i="4" s="1"/>
  <c r="AT619" i="4" a="1"/>
  <c r="AT619" i="4" s="1"/>
  <c r="AS619" i="4" a="1"/>
  <c r="AS619" i="4" s="1"/>
  <c r="AR619" i="4" a="1"/>
  <c r="AR619" i="4"/>
  <c r="AQ619" i="4" a="1"/>
  <c r="AQ619" i="4"/>
  <c r="AP619" i="4" a="1"/>
  <c r="AP619" i="4" s="1"/>
  <c r="AO619" i="4" a="1"/>
  <c r="AO619" i="4" s="1"/>
  <c r="AN619" i="4" a="1"/>
  <c r="AN619" i="4"/>
  <c r="AM619" i="4" a="1"/>
  <c r="AM619" i="4"/>
  <c r="AL619" i="4" a="1"/>
  <c r="AL619" i="4" s="1"/>
  <c r="AK619" i="4" a="1"/>
  <c r="AK619" i="4" s="1"/>
  <c r="AJ619" i="4" a="1"/>
  <c r="AJ619" i="4"/>
  <c r="AI619" i="4" a="1"/>
  <c r="AI619" i="4"/>
  <c r="AH619" i="4" a="1"/>
  <c r="AH619" i="4" s="1"/>
  <c r="AG619" i="4" a="1"/>
  <c r="AG619" i="4" s="1"/>
  <c r="AF619" i="4" a="1"/>
  <c r="AF619" i="4"/>
  <c r="AE619" i="4" a="1"/>
  <c r="AE619" i="4"/>
  <c r="AD619" i="4" a="1"/>
  <c r="AD619" i="4" s="1"/>
  <c r="AC619" i="4" a="1"/>
  <c r="AC619" i="4" s="1"/>
  <c r="AB619" i="4" a="1"/>
  <c r="AB619" i="4"/>
  <c r="AA619" i="4" a="1"/>
  <c r="AA619" i="4"/>
  <c r="Z619" i="4" a="1"/>
  <c r="Z619" i="4" s="1"/>
  <c r="Y619" i="4" a="1"/>
  <c r="Y619" i="4" s="1"/>
  <c r="X619" i="4" a="1"/>
  <c r="X619" i="4"/>
  <c r="W619" i="4" a="1"/>
  <c r="W619" i="4"/>
  <c r="V619" i="4" a="1"/>
  <c r="V619" i="4" s="1"/>
  <c r="U619" i="4" a="1"/>
  <c r="U619" i="4" s="1"/>
  <c r="T619" i="4" a="1"/>
  <c r="T619" i="4"/>
  <c r="S619" i="4" a="1"/>
  <c r="S619" i="4"/>
  <c r="R619" i="4" a="1"/>
  <c r="R619" i="4" s="1"/>
  <c r="Q619" i="4" a="1"/>
  <c r="Q619" i="4" s="1"/>
  <c r="P619" i="4" a="1"/>
  <c r="P619" i="4"/>
  <c r="O619" i="4" a="1"/>
  <c r="O619" i="4"/>
  <c r="N619" i="4" a="1"/>
  <c r="N619" i="4" s="1"/>
  <c r="M619" i="4" a="1"/>
  <c r="M619" i="4" s="1"/>
  <c r="L619" i="4" a="1"/>
  <c r="L619" i="4"/>
  <c r="K619" i="4" a="1"/>
  <c r="K619" i="4"/>
  <c r="J619" i="4" a="1"/>
  <c r="J619" i="4" s="1"/>
  <c r="I619" i="4" a="1"/>
  <c r="I619" i="4" s="1"/>
  <c r="H619" i="4" a="1"/>
  <c r="H619" i="4"/>
  <c r="G619" i="4" a="1"/>
  <c r="G619" i="4"/>
  <c r="F619" i="4" a="1"/>
  <c r="F619" i="4" s="1"/>
  <c r="AT615" i="4" a="1"/>
  <c r="AT615" i="4" s="1"/>
  <c r="AS615" i="4" a="1"/>
  <c r="AS615" i="4" s="1"/>
  <c r="AR615" i="4" a="1"/>
  <c r="AR615" i="4"/>
  <c r="AQ615" i="4" a="1"/>
  <c r="AQ615" i="4"/>
  <c r="AP615" i="4" a="1"/>
  <c r="AP615" i="4" s="1"/>
  <c r="AO615" i="4" a="1"/>
  <c r="AO615" i="4" s="1"/>
  <c r="AN615" i="4" a="1"/>
  <c r="AN615" i="4"/>
  <c r="AM615" i="4" a="1"/>
  <c r="AM615" i="4"/>
  <c r="AL615" i="4" a="1"/>
  <c r="AL615" i="4" s="1"/>
  <c r="AK615" i="4" a="1"/>
  <c r="AK615" i="4" s="1"/>
  <c r="AJ615" i="4" a="1"/>
  <c r="AJ615" i="4"/>
  <c r="AI615" i="4" a="1"/>
  <c r="AI615" i="4"/>
  <c r="AH615" i="4" a="1"/>
  <c r="AH615" i="4" s="1"/>
  <c r="AG615" i="4" a="1"/>
  <c r="AG615" i="4" s="1"/>
  <c r="AF615" i="4" a="1"/>
  <c r="AF615" i="4"/>
  <c r="AE615" i="4" a="1"/>
  <c r="AE615" i="4"/>
  <c r="AD615" i="4" a="1"/>
  <c r="AD615" i="4" s="1"/>
  <c r="AC615" i="4" a="1"/>
  <c r="AC615" i="4" s="1"/>
  <c r="AB615" i="4" a="1"/>
  <c r="AB615" i="4"/>
  <c r="AA615" i="4" a="1"/>
  <c r="AA615" i="4"/>
  <c r="Z615" i="4" a="1"/>
  <c r="Z615" i="4" s="1"/>
  <c r="Y615" i="4" a="1"/>
  <c r="Y615" i="4" s="1"/>
  <c r="X615" i="4" a="1"/>
  <c r="X615" i="4"/>
  <c r="W615" i="4" a="1"/>
  <c r="W615" i="4"/>
  <c r="V615" i="4" a="1"/>
  <c r="V615" i="4" s="1"/>
  <c r="U615" i="4" a="1"/>
  <c r="U615" i="4" s="1"/>
  <c r="T615" i="4" a="1"/>
  <c r="T615" i="4"/>
  <c r="S615" i="4" a="1"/>
  <c r="S615" i="4"/>
  <c r="R615" i="4" a="1"/>
  <c r="R615" i="4" s="1"/>
  <c r="Q615" i="4" a="1"/>
  <c r="Q615" i="4" s="1"/>
  <c r="P615" i="4" a="1"/>
  <c r="P615" i="4"/>
  <c r="O615" i="4" a="1"/>
  <c r="O615" i="4"/>
  <c r="N615" i="4" a="1"/>
  <c r="N615" i="4" s="1"/>
  <c r="M615" i="4" a="1"/>
  <c r="M615" i="4" s="1"/>
  <c r="L615" i="4" a="1"/>
  <c r="L615" i="4"/>
  <c r="K615" i="4" a="1"/>
  <c r="K615" i="4"/>
  <c r="J615" i="4" a="1"/>
  <c r="J615" i="4" s="1"/>
  <c r="I615" i="4" a="1"/>
  <c r="I615" i="4" s="1"/>
  <c r="H615" i="4" a="1"/>
  <c r="H615" i="4"/>
  <c r="G615" i="4" a="1"/>
  <c r="G615" i="4"/>
  <c r="F615" i="4" a="1"/>
  <c r="F615" i="4" s="1"/>
  <c r="AT611" i="4" a="1"/>
  <c r="AT611" i="4" s="1"/>
  <c r="AS611" i="4" a="1"/>
  <c r="AS611" i="4" s="1"/>
  <c r="AR611" i="4" a="1"/>
  <c r="AR611" i="4"/>
  <c r="AQ611" i="4" a="1"/>
  <c r="AQ611" i="4" s="1"/>
  <c r="AP611" i="4" a="1"/>
  <c r="AP611" i="4" s="1"/>
  <c r="AO611" i="4" a="1"/>
  <c r="AO611" i="4" s="1"/>
  <c r="AN611" i="4" a="1"/>
  <c r="AN611" i="4"/>
  <c r="AM611" i="4" a="1"/>
  <c r="AM611" i="4" s="1"/>
  <c r="AL611" i="4" a="1"/>
  <c r="AL611" i="4" s="1"/>
  <c r="AK611" i="4" a="1"/>
  <c r="AK611" i="4" s="1"/>
  <c r="AJ611" i="4" a="1"/>
  <c r="AJ611" i="4"/>
  <c r="AI611" i="4" a="1"/>
  <c r="AI611" i="4" s="1"/>
  <c r="AH611" i="4" a="1"/>
  <c r="AH611" i="4" s="1"/>
  <c r="AG611" i="4" a="1"/>
  <c r="AG611" i="4" s="1"/>
  <c r="AF611" i="4" a="1"/>
  <c r="AF611" i="4"/>
  <c r="AE611" i="4" a="1"/>
  <c r="AE611" i="4" s="1"/>
  <c r="AD611" i="4" a="1"/>
  <c r="AD611" i="4" s="1"/>
  <c r="AC611" i="4" a="1"/>
  <c r="AC611" i="4" s="1"/>
  <c r="AB611" i="4" a="1"/>
  <c r="AB611" i="4"/>
  <c r="AA611" i="4" a="1"/>
  <c r="AA611" i="4" s="1"/>
  <c r="Z611" i="4" a="1"/>
  <c r="Z611" i="4" s="1"/>
  <c r="Y611" i="4" a="1"/>
  <c r="Y611" i="4" s="1"/>
  <c r="X611" i="4" a="1"/>
  <c r="X611" i="4"/>
  <c r="W611" i="4" a="1"/>
  <c r="W611" i="4" s="1"/>
  <c r="V611" i="4" a="1"/>
  <c r="V611" i="4" s="1"/>
  <c r="U611" i="4" a="1"/>
  <c r="U611" i="4" s="1"/>
  <c r="T611" i="4" a="1"/>
  <c r="T611" i="4"/>
  <c r="S611" i="4" a="1"/>
  <c r="S611" i="4" s="1"/>
  <c r="R611" i="4" a="1"/>
  <c r="R611" i="4" s="1"/>
  <c r="Q611" i="4" a="1"/>
  <c r="Q611" i="4" s="1"/>
  <c r="P611" i="4" a="1"/>
  <c r="P611" i="4"/>
  <c r="O611" i="4" a="1"/>
  <c r="O611" i="4" s="1"/>
  <c r="N611" i="4" a="1"/>
  <c r="N611" i="4" s="1"/>
  <c r="M611" i="4" a="1"/>
  <c r="M611" i="4" s="1"/>
  <c r="L611" i="4" a="1"/>
  <c r="L611" i="4"/>
  <c r="K611" i="4" a="1"/>
  <c r="K611" i="4" s="1"/>
  <c r="J611" i="4" a="1"/>
  <c r="J611" i="4" s="1"/>
  <c r="I611" i="4" a="1"/>
  <c r="I611" i="4" s="1"/>
  <c r="H611" i="4" a="1"/>
  <c r="H611" i="4"/>
  <c r="G611" i="4" a="1"/>
  <c r="G611" i="4" s="1"/>
  <c r="F611" i="4" a="1"/>
  <c r="F611" i="4" s="1"/>
  <c r="AT482" i="4" a="1"/>
  <c r="AT482" i="4"/>
  <c r="AS482" i="4" a="1"/>
  <c r="AS482" i="4"/>
  <c r="AR482" i="4" a="1"/>
  <c r="AR482" i="4" s="1"/>
  <c r="AQ482" i="4" a="1"/>
  <c r="AQ482" i="4"/>
  <c r="AP482" i="4" a="1"/>
  <c r="AP482" i="4"/>
  <c r="AO482" i="4" a="1"/>
  <c r="AO482" i="4"/>
  <c r="AN482" i="4" a="1"/>
  <c r="AN482" i="4" s="1"/>
  <c r="AM482" i="4" a="1"/>
  <c r="AM482" i="4"/>
  <c r="AL482" i="4" a="1"/>
  <c r="AL482" i="4"/>
  <c r="AK482" i="4" a="1"/>
  <c r="AK482" i="4"/>
  <c r="AJ482" i="4" a="1"/>
  <c r="AJ482" i="4" s="1"/>
  <c r="AI482" i="4" a="1"/>
  <c r="AI482" i="4"/>
  <c r="AH482" i="4" a="1"/>
  <c r="AH482" i="4"/>
  <c r="AG482" i="4" a="1"/>
  <c r="AG482" i="4" s="1"/>
  <c r="AF482" i="4" a="1"/>
  <c r="AF482" i="4" s="1"/>
  <c r="AE482" i="4" a="1"/>
  <c r="AE482" i="4"/>
  <c r="AD482" i="4" a="1"/>
  <c r="AD482" i="4" s="1"/>
  <c r="AC482" i="4" a="1"/>
  <c r="AC482" i="4" s="1"/>
  <c r="AB482" i="4" a="1"/>
  <c r="AB482" i="4" s="1"/>
  <c r="AA482" i="4" a="1"/>
  <c r="AA482" i="4"/>
  <c r="Z482" i="4" a="1"/>
  <c r="Z482" i="4" s="1"/>
  <c r="Y482" i="4" a="1"/>
  <c r="Y482" i="4" s="1"/>
  <c r="X482" i="4" a="1"/>
  <c r="X482" i="4" s="1"/>
  <c r="W482" i="4" a="1"/>
  <c r="W482" i="4"/>
  <c r="V482" i="4" a="1"/>
  <c r="V482" i="4" s="1"/>
  <c r="U482" i="4" a="1"/>
  <c r="U482" i="4" s="1"/>
  <c r="T482" i="4" a="1"/>
  <c r="T482" i="4" s="1"/>
  <c r="S482" i="4" a="1"/>
  <c r="S482" i="4"/>
  <c r="R482" i="4" a="1"/>
  <c r="R482" i="4" s="1"/>
  <c r="Q482" i="4" a="1"/>
  <c r="Q482" i="4" s="1"/>
  <c r="P482" i="4" a="1"/>
  <c r="P482" i="4" s="1"/>
  <c r="O482" i="4" a="1"/>
  <c r="O482" i="4"/>
  <c r="N482" i="4" a="1"/>
  <c r="N482" i="4" s="1"/>
  <c r="M482" i="4" a="1"/>
  <c r="M482" i="4" s="1"/>
  <c r="L482" i="4" a="1"/>
  <c r="L482" i="4" s="1"/>
  <c r="K482" i="4" a="1"/>
  <c r="K482" i="4"/>
  <c r="J482" i="4" a="1"/>
  <c r="J482" i="4" s="1"/>
  <c r="I482" i="4" a="1"/>
  <c r="I482" i="4" s="1"/>
  <c r="H482" i="4" a="1"/>
  <c r="H482" i="4" s="1"/>
  <c r="G482" i="4" a="1"/>
  <c r="G482" i="4"/>
  <c r="F482" i="4" a="1"/>
  <c r="F482" i="4" s="1"/>
  <c r="AT474" i="4" a="1"/>
  <c r="AT474" i="4" s="1"/>
  <c r="AS474" i="4" a="1"/>
  <c r="AS474" i="4" s="1"/>
  <c r="AR474" i="4" a="1"/>
  <c r="AR474" i="4"/>
  <c r="AQ474" i="4" a="1"/>
  <c r="AQ474" i="4"/>
  <c r="AP474" i="4" a="1"/>
  <c r="AP474" i="4" s="1"/>
  <c r="AO474" i="4" a="1"/>
  <c r="AO474" i="4" s="1"/>
  <c r="AN474" i="4" a="1"/>
  <c r="AN474" i="4"/>
  <c r="AM474" i="4" a="1"/>
  <c r="AM474" i="4"/>
  <c r="AL474" i="4" a="1"/>
  <c r="AL474" i="4" s="1"/>
  <c r="AK474" i="4" a="1"/>
  <c r="AK474" i="4" s="1"/>
  <c r="AJ474" i="4" a="1"/>
  <c r="AJ474" i="4"/>
  <c r="AI474" i="4" a="1"/>
  <c r="AI474" i="4"/>
  <c r="AH474" i="4" a="1"/>
  <c r="AH474" i="4" s="1"/>
  <c r="AG474" i="4" a="1"/>
  <c r="AG474" i="4" s="1"/>
  <c r="AF474" i="4" a="1"/>
  <c r="AF474" i="4"/>
  <c r="AE474" i="4" a="1"/>
  <c r="AE474" i="4"/>
  <c r="AD474" i="4" a="1"/>
  <c r="AD474" i="4" s="1"/>
  <c r="AC474" i="4" a="1"/>
  <c r="AC474" i="4" s="1"/>
  <c r="AB474" i="4" a="1"/>
  <c r="AB474" i="4"/>
  <c r="AA474" i="4" a="1"/>
  <c r="AA474" i="4"/>
  <c r="Z474" i="4" a="1"/>
  <c r="Z474" i="4" s="1"/>
  <c r="Y474" i="4" a="1"/>
  <c r="Y474" i="4" s="1"/>
  <c r="X474" i="4" a="1"/>
  <c r="X474" i="4"/>
  <c r="W474" i="4" a="1"/>
  <c r="W474" i="4"/>
  <c r="V474" i="4" a="1"/>
  <c r="V474" i="4" s="1"/>
  <c r="U474" i="4" a="1"/>
  <c r="U474" i="4" s="1"/>
  <c r="T474" i="4" a="1"/>
  <c r="T474" i="4"/>
  <c r="S474" i="4" a="1"/>
  <c r="S474" i="4"/>
  <c r="R474" i="4" a="1"/>
  <c r="R474" i="4" s="1"/>
  <c r="Q474" i="4" a="1"/>
  <c r="Q474" i="4" s="1"/>
  <c r="P474" i="4" a="1"/>
  <c r="P474" i="4"/>
  <c r="O474" i="4" a="1"/>
  <c r="O474" i="4"/>
  <c r="N474" i="4" a="1"/>
  <c r="N474" i="4" s="1"/>
  <c r="M474" i="4" a="1"/>
  <c r="M474" i="4" s="1"/>
  <c r="L474" i="4" a="1"/>
  <c r="L474" i="4"/>
  <c r="K474" i="4" a="1"/>
  <c r="K474" i="4"/>
  <c r="J474" i="4" a="1"/>
  <c r="J474" i="4" s="1"/>
  <c r="I474" i="4" a="1"/>
  <c r="I474" i="4" s="1"/>
  <c r="H474" i="4" a="1"/>
  <c r="H474" i="4"/>
  <c r="G474" i="4" a="1"/>
  <c r="G474" i="4"/>
  <c r="F474" i="4" a="1"/>
  <c r="F474" i="4" s="1"/>
  <c r="AT466" i="4" a="1"/>
  <c r="AT466" i="4" s="1"/>
  <c r="AS466" i="4" a="1"/>
  <c r="AS466" i="4" s="1"/>
  <c r="AR466" i="4" a="1"/>
  <c r="AR466" i="4"/>
  <c r="AQ466" i="4" a="1"/>
  <c r="AQ466" i="4"/>
  <c r="AP466" i="4" a="1"/>
  <c r="AP466" i="4" s="1"/>
  <c r="AO466" i="4" a="1"/>
  <c r="AO466" i="4" s="1"/>
  <c r="AN466" i="4" a="1"/>
  <c r="AN466" i="4"/>
  <c r="AM466" i="4" a="1"/>
  <c r="AM466" i="4"/>
  <c r="AL466" i="4" a="1"/>
  <c r="AL466" i="4" s="1"/>
  <c r="AK466" i="4" a="1"/>
  <c r="AK466" i="4" s="1"/>
  <c r="AJ466" i="4" a="1"/>
  <c r="AJ466" i="4"/>
  <c r="AI466" i="4" a="1"/>
  <c r="AI466" i="4"/>
  <c r="AH466" i="4" a="1"/>
  <c r="AH466" i="4" s="1"/>
  <c r="AG466" i="4" a="1"/>
  <c r="AG466" i="4" s="1"/>
  <c r="AF466" i="4" a="1"/>
  <c r="AF466" i="4"/>
  <c r="AE466" i="4" a="1"/>
  <c r="AE466" i="4"/>
  <c r="AD466" i="4" a="1"/>
  <c r="AD466" i="4" s="1"/>
  <c r="AC466" i="4" a="1"/>
  <c r="AC466" i="4" s="1"/>
  <c r="AB466" i="4" a="1"/>
  <c r="AB466" i="4"/>
  <c r="AA466" i="4" a="1"/>
  <c r="AA466" i="4"/>
  <c r="Z466" i="4" a="1"/>
  <c r="Z466" i="4" s="1"/>
  <c r="Y466" i="4" a="1"/>
  <c r="Y466" i="4" s="1"/>
  <c r="X466" i="4" a="1"/>
  <c r="X466" i="4"/>
  <c r="W466" i="4" a="1"/>
  <c r="W466" i="4"/>
  <c r="V466" i="4" a="1"/>
  <c r="V466" i="4" s="1"/>
  <c r="U466" i="4" a="1"/>
  <c r="U466" i="4" s="1"/>
  <c r="T466" i="4" a="1"/>
  <c r="T466" i="4"/>
  <c r="S466" i="4" a="1"/>
  <c r="S466" i="4"/>
  <c r="R466" i="4" a="1"/>
  <c r="R466" i="4" s="1"/>
  <c r="Q466" i="4" a="1"/>
  <c r="Q466" i="4" s="1"/>
  <c r="P466" i="4" a="1"/>
  <c r="P466" i="4"/>
  <c r="O466" i="4" a="1"/>
  <c r="O466" i="4"/>
  <c r="N466" i="4" a="1"/>
  <c r="N466" i="4" s="1"/>
  <c r="M466" i="4" a="1"/>
  <c r="M466" i="4" s="1"/>
  <c r="L466" i="4" a="1"/>
  <c r="L466" i="4"/>
  <c r="K466" i="4" a="1"/>
  <c r="K466" i="4"/>
  <c r="J466" i="4" a="1"/>
  <c r="J466" i="4" s="1"/>
  <c r="I466" i="4" a="1"/>
  <c r="I466" i="4" s="1"/>
  <c r="H466" i="4" a="1"/>
  <c r="H466" i="4"/>
  <c r="G466" i="4" a="1"/>
  <c r="G466" i="4"/>
  <c r="F466" i="4" a="1"/>
  <c r="F466" i="4" s="1"/>
  <c r="AT458" i="4" a="1"/>
  <c r="AT458" i="4" s="1"/>
  <c r="AS458" i="4" a="1"/>
  <c r="AS458" i="4"/>
  <c r="AR458" i="4" a="1"/>
  <c r="AR458" i="4"/>
  <c r="AQ458" i="4" a="1"/>
  <c r="AQ458" i="4"/>
  <c r="AP458" i="4" a="1"/>
  <c r="AP458" i="4" s="1"/>
  <c r="AO458" i="4" a="1"/>
  <c r="AO458" i="4"/>
  <c r="AN458" i="4" a="1"/>
  <c r="AN458" i="4"/>
  <c r="AM458" i="4" a="1"/>
  <c r="AM458" i="4"/>
  <c r="AL458" i="4" a="1"/>
  <c r="AL458" i="4" s="1"/>
  <c r="AK458" i="4" a="1"/>
  <c r="AK458" i="4"/>
  <c r="AJ458" i="4" a="1"/>
  <c r="AJ458" i="4"/>
  <c r="AI458" i="4" a="1"/>
  <c r="AI458" i="4"/>
  <c r="AH458" i="4" a="1"/>
  <c r="AH458" i="4" s="1"/>
  <c r="AG458" i="4" a="1"/>
  <c r="AG458" i="4"/>
  <c r="AF458" i="4" a="1"/>
  <c r="AF458" i="4"/>
  <c r="AE458" i="4" a="1"/>
  <c r="AE458" i="4"/>
  <c r="AD458" i="4" a="1"/>
  <c r="AD458" i="4" s="1"/>
  <c r="AC458" i="4" a="1"/>
  <c r="AC458" i="4"/>
  <c r="AB458" i="4" a="1"/>
  <c r="AB458" i="4"/>
  <c r="AA458" i="4" a="1"/>
  <c r="AA458" i="4"/>
  <c r="Z458" i="4" a="1"/>
  <c r="Z458" i="4" s="1"/>
  <c r="Y458" i="4" a="1"/>
  <c r="Y458" i="4"/>
  <c r="X458" i="4" a="1"/>
  <c r="X458" i="4"/>
  <c r="W458" i="4" a="1"/>
  <c r="W458" i="4"/>
  <c r="V458" i="4" a="1"/>
  <c r="V458" i="4" s="1"/>
  <c r="U458" i="4" a="1"/>
  <c r="U458" i="4" s="1"/>
  <c r="T458" i="4" a="1"/>
  <c r="T458" i="4"/>
  <c r="S458" i="4" a="1"/>
  <c r="S458" i="4"/>
  <c r="R458" i="4" a="1"/>
  <c r="R458" i="4" s="1"/>
  <c r="Q458" i="4" a="1"/>
  <c r="Q458" i="4" s="1"/>
  <c r="P458" i="4" a="1"/>
  <c r="P458" i="4"/>
  <c r="O458" i="4" a="1"/>
  <c r="O458" i="4"/>
  <c r="N458" i="4" a="1"/>
  <c r="N458" i="4" s="1"/>
  <c r="M458" i="4" a="1"/>
  <c r="M458" i="4" s="1"/>
  <c r="L458" i="4" a="1"/>
  <c r="L458" i="4"/>
  <c r="K458" i="4" a="1"/>
  <c r="K458" i="4"/>
  <c r="J458" i="4" a="1"/>
  <c r="J458" i="4" s="1"/>
  <c r="I458" i="4" a="1"/>
  <c r="I458" i="4" s="1"/>
  <c r="H458" i="4" a="1"/>
  <c r="H458" i="4"/>
  <c r="G458" i="4" a="1"/>
  <c r="G458" i="4"/>
  <c r="F458" i="4" a="1"/>
  <c r="F458" i="4" s="1"/>
  <c r="AT450" i="4" a="1"/>
  <c r="AT450" i="4" s="1"/>
  <c r="AS450" i="4" a="1"/>
  <c r="AS450" i="4" s="1"/>
  <c r="AR450" i="4" a="1"/>
  <c r="AR450" i="4" s="1"/>
  <c r="AQ450" i="4" a="1"/>
  <c r="AQ450" i="4"/>
  <c r="AP450" i="4" a="1"/>
  <c r="AP450" i="4" s="1"/>
  <c r="AO450" i="4" a="1"/>
  <c r="AO450" i="4" s="1"/>
  <c r="AN450" i="4" a="1"/>
  <c r="AN450" i="4" s="1"/>
  <c r="AM450" i="4" a="1"/>
  <c r="AM450" i="4"/>
  <c r="AL450" i="4" a="1"/>
  <c r="AL450" i="4" s="1"/>
  <c r="AK450" i="4" a="1"/>
  <c r="AK450" i="4" s="1"/>
  <c r="AJ450" i="4" a="1"/>
  <c r="AJ450" i="4" s="1"/>
  <c r="AI450" i="4" a="1"/>
  <c r="AI450" i="4"/>
  <c r="AH450" i="4" a="1"/>
  <c r="AH450" i="4" s="1"/>
  <c r="AG450" i="4" a="1"/>
  <c r="AG450" i="4" s="1"/>
  <c r="AF450" i="4" a="1"/>
  <c r="AF450" i="4" s="1"/>
  <c r="AE450" i="4" a="1"/>
  <c r="AE450" i="4"/>
  <c r="AD450" i="4" a="1"/>
  <c r="AD450" i="4" s="1"/>
  <c r="AC450" i="4" a="1"/>
  <c r="AC450" i="4" s="1"/>
  <c r="AB450" i="4" a="1"/>
  <c r="AB450" i="4" s="1"/>
  <c r="AA450" i="4" a="1"/>
  <c r="AA450" i="4"/>
  <c r="Z450" i="4" a="1"/>
  <c r="Z450" i="4" s="1"/>
  <c r="Y450" i="4" a="1"/>
  <c r="Y450" i="4" s="1"/>
  <c r="X450" i="4" a="1"/>
  <c r="X450" i="4" s="1"/>
  <c r="W450" i="4" a="1"/>
  <c r="W450" i="4"/>
  <c r="V450" i="4" a="1"/>
  <c r="V450" i="4" s="1"/>
  <c r="U450" i="4" a="1"/>
  <c r="U450" i="4" s="1"/>
  <c r="T450" i="4" a="1"/>
  <c r="T450" i="4" s="1"/>
  <c r="S450" i="4" a="1"/>
  <c r="S450" i="4"/>
  <c r="R450" i="4" a="1"/>
  <c r="R450" i="4" s="1"/>
  <c r="Q450" i="4" a="1"/>
  <c r="Q450" i="4" s="1"/>
  <c r="P450" i="4" a="1"/>
  <c r="P450" i="4" s="1"/>
  <c r="O450" i="4" a="1"/>
  <c r="O450" i="4"/>
  <c r="N450" i="4" a="1"/>
  <c r="N450" i="4" s="1"/>
  <c r="M450" i="4" a="1"/>
  <c r="M450" i="4" s="1"/>
  <c r="L450" i="4" a="1"/>
  <c r="L450" i="4" s="1"/>
  <c r="K450" i="4" a="1"/>
  <c r="K450" i="4"/>
  <c r="J450" i="4" a="1"/>
  <c r="J450" i="4" s="1"/>
  <c r="I450" i="4" a="1"/>
  <c r="I450" i="4" s="1"/>
  <c r="H450" i="4" a="1"/>
  <c r="H450" i="4" s="1"/>
  <c r="G450" i="4" a="1"/>
  <c r="G450" i="4"/>
  <c r="F450" i="4" a="1"/>
  <c r="F450" i="4" s="1"/>
  <c r="AT442" i="4" a="1"/>
  <c r="AT442" i="4" s="1"/>
  <c r="AS442" i="4" a="1"/>
  <c r="AS442" i="4" s="1"/>
  <c r="AR442" i="4" a="1"/>
  <c r="AR442" i="4" s="1"/>
  <c r="AQ442" i="4" a="1"/>
  <c r="AQ442" i="4"/>
  <c r="AP442" i="4" a="1"/>
  <c r="AP442" i="4" s="1"/>
  <c r="AO442" i="4" a="1"/>
  <c r="AO442" i="4" s="1"/>
  <c r="AN442" i="4" a="1"/>
  <c r="AN442" i="4" s="1"/>
  <c r="AM442" i="4" a="1"/>
  <c r="AM442" i="4"/>
  <c r="AL442" i="4" a="1"/>
  <c r="AL442" i="4" s="1"/>
  <c r="AK442" i="4" a="1"/>
  <c r="AK442" i="4" s="1"/>
  <c r="AJ442" i="4" a="1"/>
  <c r="AJ442" i="4" s="1"/>
  <c r="AI442" i="4" a="1"/>
  <c r="AI442" i="4"/>
  <c r="AH442" i="4" a="1"/>
  <c r="AH442" i="4" s="1"/>
  <c r="AG442" i="4" a="1"/>
  <c r="AG442" i="4" s="1"/>
  <c r="AF442" i="4" a="1"/>
  <c r="AF442" i="4" s="1"/>
  <c r="AE442" i="4" a="1"/>
  <c r="AE442" i="4"/>
  <c r="AD442" i="4" a="1"/>
  <c r="AD442" i="4" s="1"/>
  <c r="AC442" i="4" a="1"/>
  <c r="AC442" i="4" s="1"/>
  <c r="AB442" i="4" a="1"/>
  <c r="AB442" i="4" s="1"/>
  <c r="AA442" i="4" a="1"/>
  <c r="AA442" i="4"/>
  <c r="Z442" i="4" a="1"/>
  <c r="Z442" i="4" s="1"/>
  <c r="Y442" i="4" a="1"/>
  <c r="Y442" i="4" s="1"/>
  <c r="X442" i="4" a="1"/>
  <c r="X442" i="4" s="1"/>
  <c r="W442" i="4" a="1"/>
  <c r="W442" i="4"/>
  <c r="V442" i="4" a="1"/>
  <c r="V442" i="4" s="1"/>
  <c r="U442" i="4" a="1"/>
  <c r="U442" i="4" s="1"/>
  <c r="T442" i="4" a="1"/>
  <c r="T442" i="4" s="1"/>
  <c r="S442" i="4" a="1"/>
  <c r="S442" i="4"/>
  <c r="R442" i="4" a="1"/>
  <c r="R442" i="4" s="1"/>
  <c r="Q442" i="4" a="1"/>
  <c r="Q442" i="4" s="1"/>
  <c r="P442" i="4" a="1"/>
  <c r="P442" i="4" s="1"/>
  <c r="O442" i="4" a="1"/>
  <c r="O442" i="4"/>
  <c r="N442" i="4" a="1"/>
  <c r="N442" i="4" s="1"/>
  <c r="M442" i="4" a="1"/>
  <c r="M442" i="4" s="1"/>
  <c r="L442" i="4" a="1"/>
  <c r="L442" i="4" s="1"/>
  <c r="K442" i="4" a="1"/>
  <c r="K442" i="4"/>
  <c r="J442" i="4" a="1"/>
  <c r="J442" i="4" s="1"/>
  <c r="I442" i="4" a="1"/>
  <c r="I442" i="4" s="1"/>
  <c r="H442" i="4" a="1"/>
  <c r="H442" i="4" s="1"/>
  <c r="G442" i="4" a="1"/>
  <c r="G442" i="4"/>
  <c r="F442" i="4" a="1"/>
  <c r="F442" i="4" s="1"/>
  <c r="AT434" i="4" a="1"/>
  <c r="AT434" i="4" s="1"/>
  <c r="AS434" i="4" a="1"/>
  <c r="AS434" i="4"/>
  <c r="AR434" i="4" a="1"/>
  <c r="AR434" i="4"/>
  <c r="AQ434" i="4" a="1"/>
  <c r="AQ434" i="4"/>
  <c r="AP434" i="4" a="1"/>
  <c r="AP434" i="4" s="1"/>
  <c r="AO434" i="4" a="1"/>
  <c r="AO434" i="4"/>
  <c r="AN434" i="4" a="1"/>
  <c r="AN434" i="4"/>
  <c r="AM434" i="4" a="1"/>
  <c r="AM434" i="4"/>
  <c r="AL434" i="4" a="1"/>
  <c r="AL434" i="4" s="1"/>
  <c r="AK434" i="4" a="1"/>
  <c r="AK434" i="4"/>
  <c r="AJ434" i="4" a="1"/>
  <c r="AJ434" i="4"/>
  <c r="AI434" i="4" a="1"/>
  <c r="AI434" i="4"/>
  <c r="AH434" i="4" a="1"/>
  <c r="AH434" i="4" s="1"/>
  <c r="AG434" i="4" a="1"/>
  <c r="AG434" i="4"/>
  <c r="AF434" i="4" a="1"/>
  <c r="AF434" i="4"/>
  <c r="AE434" i="4" a="1"/>
  <c r="AE434" i="4"/>
  <c r="AD434" i="4" a="1"/>
  <c r="AD434" i="4" s="1"/>
  <c r="AC434" i="4" a="1"/>
  <c r="AC434" i="4"/>
  <c r="AB434" i="4" a="1"/>
  <c r="AB434" i="4"/>
  <c r="AA434" i="4" a="1"/>
  <c r="AA434" i="4"/>
  <c r="Z434" i="4" a="1"/>
  <c r="Z434" i="4" s="1"/>
  <c r="Y434" i="4" a="1"/>
  <c r="Y434" i="4"/>
  <c r="X434" i="4" a="1"/>
  <c r="X434" i="4"/>
  <c r="W434" i="4" a="1"/>
  <c r="W434" i="4"/>
  <c r="V434" i="4" a="1"/>
  <c r="V434" i="4" s="1"/>
  <c r="U434" i="4" a="1"/>
  <c r="U434" i="4" s="1"/>
  <c r="T434" i="4" a="1"/>
  <c r="T434" i="4"/>
  <c r="S434" i="4" a="1"/>
  <c r="S434" i="4"/>
  <c r="R434" i="4" a="1"/>
  <c r="R434" i="4" s="1"/>
  <c r="Q434" i="4" a="1"/>
  <c r="Q434" i="4" s="1"/>
  <c r="P434" i="4" a="1"/>
  <c r="P434" i="4"/>
  <c r="O434" i="4" a="1"/>
  <c r="O434" i="4"/>
  <c r="N434" i="4" a="1"/>
  <c r="N434" i="4" s="1"/>
  <c r="M434" i="4" a="1"/>
  <c r="M434" i="4" s="1"/>
  <c r="L434" i="4" a="1"/>
  <c r="L434" i="4"/>
  <c r="K434" i="4" a="1"/>
  <c r="K434" i="4"/>
  <c r="J434" i="4" a="1"/>
  <c r="J434" i="4" s="1"/>
  <c r="I434" i="4" a="1"/>
  <c r="I434" i="4" s="1"/>
  <c r="H434" i="4" a="1"/>
  <c r="H434" i="4"/>
  <c r="G434" i="4" a="1"/>
  <c r="G434" i="4"/>
  <c r="F434" i="4" a="1"/>
  <c r="F434" i="4" s="1"/>
  <c r="AT426" i="4" a="1"/>
  <c r="AT426" i="4"/>
  <c r="AS426" i="4" a="1"/>
  <c r="AS426" i="4" s="1"/>
  <c r="AR426" i="4" a="1"/>
  <c r="AR426" i="4" s="1"/>
  <c r="AQ426" i="4" a="1"/>
  <c r="AQ426" i="4"/>
  <c r="AP426" i="4" a="1"/>
  <c r="AP426" i="4"/>
  <c r="AO426" i="4" a="1"/>
  <c r="AO426" i="4" s="1"/>
  <c r="AN426" i="4" a="1"/>
  <c r="AN426" i="4" s="1"/>
  <c r="AM426" i="4" a="1"/>
  <c r="AM426" i="4"/>
  <c r="AL426" i="4" a="1"/>
  <c r="AL426" i="4"/>
  <c r="AK426" i="4" a="1"/>
  <c r="AK426" i="4" s="1"/>
  <c r="AJ426" i="4" a="1"/>
  <c r="AJ426" i="4" s="1"/>
  <c r="AI426" i="4" a="1"/>
  <c r="AI426" i="4"/>
  <c r="AH426" i="4" a="1"/>
  <c r="AH426" i="4"/>
  <c r="AG426" i="4" a="1"/>
  <c r="AG426" i="4" s="1"/>
  <c r="AF426" i="4" a="1"/>
  <c r="AF426" i="4" s="1"/>
  <c r="AE426" i="4" a="1"/>
  <c r="AE426" i="4"/>
  <c r="AD426" i="4" a="1"/>
  <c r="AD426" i="4"/>
  <c r="AC426" i="4" a="1"/>
  <c r="AC426" i="4" s="1"/>
  <c r="AB426" i="4" a="1"/>
  <c r="AB426" i="4" s="1"/>
  <c r="AA426" i="4" a="1"/>
  <c r="AA426" i="4"/>
  <c r="Z426" i="4" a="1"/>
  <c r="Z426" i="4"/>
  <c r="Y426" i="4" a="1"/>
  <c r="Y426" i="4" s="1"/>
  <c r="X426" i="4" a="1"/>
  <c r="X426" i="4" s="1"/>
  <c r="W426" i="4" a="1"/>
  <c r="W426" i="4"/>
  <c r="V426" i="4" a="1"/>
  <c r="V426" i="4"/>
  <c r="U426" i="4" a="1"/>
  <c r="U426" i="4" s="1"/>
  <c r="T426" i="4" a="1"/>
  <c r="T426" i="4" s="1"/>
  <c r="S426" i="4" a="1"/>
  <c r="S426" i="4"/>
  <c r="R426" i="4" a="1"/>
  <c r="R426" i="4"/>
  <c r="Q426" i="4" a="1"/>
  <c r="Q426" i="4" s="1"/>
  <c r="P426" i="4" a="1"/>
  <c r="P426" i="4" s="1"/>
  <c r="O426" i="4" a="1"/>
  <c r="O426" i="4"/>
  <c r="N426" i="4" a="1"/>
  <c r="N426" i="4"/>
  <c r="M426" i="4" a="1"/>
  <c r="M426" i="4" s="1"/>
  <c r="L426" i="4" a="1"/>
  <c r="L426" i="4" s="1"/>
  <c r="K426" i="4" a="1"/>
  <c r="K426" i="4"/>
  <c r="J426" i="4" a="1"/>
  <c r="J426" i="4"/>
  <c r="I426" i="4" a="1"/>
  <c r="I426" i="4" s="1"/>
  <c r="H426" i="4" a="1"/>
  <c r="H426" i="4" s="1"/>
  <c r="G426" i="4" a="1"/>
  <c r="G426" i="4"/>
  <c r="F426" i="4" a="1"/>
  <c r="F426" i="4"/>
  <c r="AT418" i="4" a="1"/>
  <c r="AT418" i="4" s="1"/>
  <c r="AS418" i="4" a="1"/>
  <c r="AS418" i="4"/>
  <c r="AR418" i="4" a="1"/>
  <c r="AR418" i="4"/>
  <c r="AQ418" i="4" a="1"/>
  <c r="AQ418" i="4"/>
  <c r="AP418" i="4" a="1"/>
  <c r="AP418" i="4" s="1"/>
  <c r="AO418" i="4" a="1"/>
  <c r="AO418" i="4" s="1"/>
  <c r="AN418" i="4" a="1"/>
  <c r="AN418" i="4"/>
  <c r="AM418" i="4" a="1"/>
  <c r="AM418" i="4"/>
  <c r="AL418" i="4" a="1"/>
  <c r="AL418" i="4" s="1"/>
  <c r="AK418" i="4" a="1"/>
  <c r="AK418" i="4" s="1"/>
  <c r="AJ418" i="4" a="1"/>
  <c r="AJ418" i="4"/>
  <c r="AI418" i="4" a="1"/>
  <c r="AI418" i="4"/>
  <c r="AH418" i="4" a="1"/>
  <c r="AH418" i="4" s="1"/>
  <c r="AG418" i="4" a="1"/>
  <c r="AG418" i="4" s="1"/>
  <c r="AF418" i="4" a="1"/>
  <c r="AF418" i="4"/>
  <c r="AE418" i="4" a="1"/>
  <c r="AE418" i="4"/>
  <c r="AD418" i="4" a="1"/>
  <c r="AD418" i="4" s="1"/>
  <c r="AC418" i="4" a="1"/>
  <c r="AC418" i="4" s="1"/>
  <c r="AB418" i="4" a="1"/>
  <c r="AB418" i="4"/>
  <c r="AA418" i="4" a="1"/>
  <c r="AA418" i="4"/>
  <c r="Z418" i="4" a="1"/>
  <c r="Z418" i="4" s="1"/>
  <c r="Y418" i="4" a="1"/>
  <c r="Y418" i="4" s="1"/>
  <c r="X418" i="4" a="1"/>
  <c r="X418" i="4"/>
  <c r="W418" i="4" a="1"/>
  <c r="W418" i="4"/>
  <c r="V418" i="4" a="1"/>
  <c r="V418" i="4" s="1"/>
  <c r="U418" i="4" a="1"/>
  <c r="U418" i="4" s="1"/>
  <c r="T418" i="4" a="1"/>
  <c r="T418" i="4"/>
  <c r="S418" i="4" a="1"/>
  <c r="S418" i="4"/>
  <c r="R418" i="4" a="1"/>
  <c r="R418" i="4" s="1"/>
  <c r="Q418" i="4" a="1"/>
  <c r="Q418" i="4" s="1"/>
  <c r="P418" i="4" a="1"/>
  <c r="P418" i="4"/>
  <c r="O418" i="4" a="1"/>
  <c r="O418" i="4"/>
  <c r="N418" i="4" a="1"/>
  <c r="N418" i="4" s="1"/>
  <c r="M418" i="4" a="1"/>
  <c r="M418" i="4" s="1"/>
  <c r="L418" i="4" a="1"/>
  <c r="L418" i="4"/>
  <c r="K418" i="4" a="1"/>
  <c r="K418" i="4"/>
  <c r="J418" i="4" a="1"/>
  <c r="J418" i="4" s="1"/>
  <c r="I418" i="4" a="1"/>
  <c r="I418" i="4" s="1"/>
  <c r="H418" i="4" a="1"/>
  <c r="H418" i="4"/>
  <c r="G418" i="4" a="1"/>
  <c r="G418" i="4"/>
  <c r="F418" i="4" a="1"/>
  <c r="F418" i="4"/>
  <c r="AT410" i="4" a="1"/>
  <c r="AT410" i="4" s="1"/>
  <c r="AS410" i="4" a="1"/>
  <c r="AS410" i="4" s="1"/>
  <c r="AR410" i="4" a="1"/>
  <c r="AR410" i="4"/>
  <c r="AQ410" i="4" a="1"/>
  <c r="AQ410" i="4"/>
  <c r="AP410" i="4" a="1"/>
  <c r="AP410" i="4" s="1"/>
  <c r="AO410" i="4" a="1"/>
  <c r="AO410" i="4" s="1"/>
  <c r="AN410" i="4" a="1"/>
  <c r="AN410" i="4"/>
  <c r="AM410" i="4" a="1"/>
  <c r="AM410" i="4"/>
  <c r="AL410" i="4" a="1"/>
  <c r="AL410" i="4" s="1"/>
  <c r="AK410" i="4" a="1"/>
  <c r="AK410" i="4" s="1"/>
  <c r="AJ410" i="4" a="1"/>
  <c r="AJ410" i="4"/>
  <c r="AI410" i="4" a="1"/>
  <c r="AI410" i="4"/>
  <c r="AH410" i="4" a="1"/>
  <c r="AH410" i="4" s="1"/>
  <c r="AG410" i="4" a="1"/>
  <c r="AG410" i="4" s="1"/>
  <c r="AF410" i="4" a="1"/>
  <c r="AF410" i="4"/>
  <c r="AE410" i="4" a="1"/>
  <c r="AE410" i="4"/>
  <c r="AD410" i="4" a="1"/>
  <c r="AD410" i="4" s="1"/>
  <c r="AC410" i="4" a="1"/>
  <c r="AC410" i="4" s="1"/>
  <c r="AB410" i="4" a="1"/>
  <c r="AB410" i="4"/>
  <c r="AA410" i="4" a="1"/>
  <c r="AA410" i="4"/>
  <c r="Z410" i="4" a="1"/>
  <c r="Z410" i="4" s="1"/>
  <c r="Y410" i="4" a="1"/>
  <c r="Y410" i="4" s="1"/>
  <c r="X410" i="4" a="1"/>
  <c r="X410" i="4"/>
  <c r="W410" i="4" a="1"/>
  <c r="W410" i="4"/>
  <c r="V410" i="4" a="1"/>
  <c r="V410" i="4" s="1"/>
  <c r="U410" i="4" a="1"/>
  <c r="U410" i="4" s="1"/>
  <c r="T410" i="4" a="1"/>
  <c r="T410" i="4"/>
  <c r="S410" i="4" a="1"/>
  <c r="S410" i="4"/>
  <c r="R410" i="4" a="1"/>
  <c r="R410" i="4" s="1"/>
  <c r="Q410" i="4" a="1"/>
  <c r="Q410" i="4" s="1"/>
  <c r="P410" i="4" a="1"/>
  <c r="P410" i="4"/>
  <c r="O410" i="4" a="1"/>
  <c r="O410" i="4"/>
  <c r="N410" i="4" a="1"/>
  <c r="N410" i="4" s="1"/>
  <c r="M410" i="4" a="1"/>
  <c r="M410" i="4" s="1"/>
  <c r="L410" i="4" a="1"/>
  <c r="L410" i="4"/>
  <c r="K410" i="4" a="1"/>
  <c r="K410" i="4"/>
  <c r="J410" i="4" a="1"/>
  <c r="J410" i="4" s="1"/>
  <c r="I410" i="4" a="1"/>
  <c r="I410" i="4" s="1"/>
  <c r="H410" i="4" a="1"/>
  <c r="H410" i="4"/>
  <c r="G410" i="4" a="1"/>
  <c r="G410" i="4"/>
  <c r="F410" i="4" a="1"/>
  <c r="F410" i="4" s="1"/>
  <c r="AT402" i="4" a="1"/>
  <c r="AT402" i="4" s="1"/>
  <c r="AS402" i="4" a="1"/>
  <c r="AS402" i="4" s="1"/>
  <c r="AR402" i="4" a="1"/>
  <c r="AR402" i="4" s="1"/>
  <c r="AQ402" i="4" a="1"/>
  <c r="AQ402" i="4"/>
  <c r="AP402" i="4" a="1"/>
  <c r="AP402" i="4" s="1"/>
  <c r="AO402" i="4" a="1"/>
  <c r="AO402" i="4" s="1"/>
  <c r="AN402" i="4" a="1"/>
  <c r="AN402" i="4" s="1"/>
  <c r="AM402" i="4" a="1"/>
  <c r="AM402" i="4"/>
  <c r="AL402" i="4" a="1"/>
  <c r="AL402" i="4" s="1"/>
  <c r="AK402" i="4" a="1"/>
  <c r="AK402" i="4" s="1"/>
  <c r="AJ402" i="4" a="1"/>
  <c r="AJ402" i="4" s="1"/>
  <c r="AI402" i="4" a="1"/>
  <c r="AI402" i="4"/>
  <c r="AH402" i="4" a="1"/>
  <c r="AH402" i="4" s="1"/>
  <c r="AG402" i="4" a="1"/>
  <c r="AG402" i="4" s="1"/>
  <c r="AF402" i="4" a="1"/>
  <c r="AF402" i="4" s="1"/>
  <c r="AE402" i="4" a="1"/>
  <c r="AE402" i="4"/>
  <c r="AD402" i="4" a="1"/>
  <c r="AD402" i="4" s="1"/>
  <c r="AC402" i="4" a="1"/>
  <c r="AC402" i="4" s="1"/>
  <c r="AB402" i="4" a="1"/>
  <c r="AB402" i="4" s="1"/>
  <c r="AA402" i="4" a="1"/>
  <c r="AA402" i="4"/>
  <c r="Z402" i="4" a="1"/>
  <c r="Z402" i="4" s="1"/>
  <c r="Y402" i="4" a="1"/>
  <c r="Y402" i="4" s="1"/>
  <c r="X402" i="4" a="1"/>
  <c r="X402" i="4" s="1"/>
  <c r="W402" i="4" a="1"/>
  <c r="W402" i="4"/>
  <c r="V402" i="4" a="1"/>
  <c r="V402" i="4" s="1"/>
  <c r="U402" i="4" a="1"/>
  <c r="U402" i="4" s="1"/>
  <c r="T402" i="4" a="1"/>
  <c r="T402" i="4" s="1"/>
  <c r="S402" i="4" a="1"/>
  <c r="S402" i="4"/>
  <c r="R402" i="4" a="1"/>
  <c r="R402" i="4" s="1"/>
  <c r="Q402" i="4" a="1"/>
  <c r="Q402" i="4" s="1"/>
  <c r="P402" i="4" a="1"/>
  <c r="P402" i="4" s="1"/>
  <c r="O402" i="4" a="1"/>
  <c r="O402" i="4"/>
  <c r="N402" i="4" a="1"/>
  <c r="N402" i="4" s="1"/>
  <c r="M402" i="4" a="1"/>
  <c r="M402" i="4" s="1"/>
  <c r="L402" i="4" a="1"/>
  <c r="L402" i="4" s="1"/>
  <c r="K402" i="4" a="1"/>
  <c r="K402" i="4"/>
  <c r="J402" i="4" a="1"/>
  <c r="J402" i="4" s="1"/>
  <c r="I402" i="4" a="1"/>
  <c r="I402" i="4" s="1"/>
  <c r="H402" i="4" a="1"/>
  <c r="H402" i="4" s="1"/>
  <c r="G402" i="4" a="1"/>
  <c r="G402" i="4"/>
  <c r="F402" i="4" a="1"/>
  <c r="F402" i="4" s="1"/>
  <c r="AT394" i="4" a="1"/>
  <c r="AT394" i="4"/>
  <c r="AS394" i="4" a="1"/>
  <c r="AS394" i="4" s="1"/>
  <c r="AR394" i="4" a="1"/>
  <c r="AR394" i="4"/>
  <c r="AQ394" i="4" a="1"/>
  <c r="AQ394" i="4"/>
  <c r="AP394" i="4" a="1"/>
  <c r="AP394" i="4" s="1"/>
  <c r="AO394" i="4" a="1"/>
  <c r="AO394" i="4" s="1"/>
  <c r="AN394" i="4" a="1"/>
  <c r="AN394" i="4" s="1"/>
  <c r="AM394" i="4" a="1"/>
  <c r="AM394" i="4"/>
  <c r="AL394" i="4" a="1"/>
  <c r="AL394" i="4" s="1"/>
  <c r="AK394" i="4" a="1"/>
  <c r="AK394" i="4" s="1"/>
  <c r="AJ394" i="4" a="1"/>
  <c r="AJ394" i="4" s="1"/>
  <c r="AI394" i="4" a="1"/>
  <c r="AI394" i="4"/>
  <c r="AH394" i="4" a="1"/>
  <c r="AH394" i="4" s="1"/>
  <c r="AG394" i="4" a="1"/>
  <c r="AG394" i="4" s="1"/>
  <c r="AF394" i="4" a="1"/>
  <c r="AF394" i="4" s="1"/>
  <c r="AE394" i="4" a="1"/>
  <c r="AE394" i="4"/>
  <c r="AD394" i="4" a="1"/>
  <c r="AD394" i="4" s="1"/>
  <c r="AC394" i="4" a="1"/>
  <c r="AC394" i="4" s="1"/>
  <c r="AB394" i="4" a="1"/>
  <c r="AB394" i="4" s="1"/>
  <c r="AA394" i="4" a="1"/>
  <c r="AA394" i="4"/>
  <c r="Z394" i="4" a="1"/>
  <c r="Z394" i="4" s="1"/>
  <c r="Y394" i="4" a="1"/>
  <c r="Y394" i="4" s="1"/>
  <c r="X394" i="4" a="1"/>
  <c r="X394" i="4" s="1"/>
  <c r="W394" i="4" a="1"/>
  <c r="W394" i="4"/>
  <c r="V394" i="4" a="1"/>
  <c r="V394" i="4" s="1"/>
  <c r="U394" i="4" a="1"/>
  <c r="U394" i="4" s="1"/>
  <c r="T394" i="4" a="1"/>
  <c r="T394" i="4" s="1"/>
  <c r="S394" i="4" a="1"/>
  <c r="S394" i="4"/>
  <c r="R394" i="4" a="1"/>
  <c r="R394" i="4" s="1"/>
  <c r="Q394" i="4" a="1"/>
  <c r="Q394" i="4" s="1"/>
  <c r="P394" i="4" a="1"/>
  <c r="P394" i="4" s="1"/>
  <c r="O394" i="4" a="1"/>
  <c r="O394" i="4"/>
  <c r="N394" i="4" a="1"/>
  <c r="N394" i="4" s="1"/>
  <c r="M394" i="4" a="1"/>
  <c r="M394" i="4" s="1"/>
  <c r="L394" i="4" a="1"/>
  <c r="L394" i="4" s="1"/>
  <c r="K394" i="4" a="1"/>
  <c r="K394" i="4"/>
  <c r="J394" i="4" a="1"/>
  <c r="J394" i="4" s="1"/>
  <c r="I394" i="4" a="1"/>
  <c r="I394" i="4" s="1"/>
  <c r="H394" i="4" a="1"/>
  <c r="H394" i="4" s="1"/>
  <c r="G394" i="4" a="1"/>
  <c r="G394" i="4"/>
  <c r="F394" i="4" a="1"/>
  <c r="F394" i="4" s="1"/>
  <c r="AT386" i="4" a="1"/>
  <c r="AT386" i="4" s="1"/>
  <c r="AS386" i="4" a="1"/>
  <c r="AS386" i="4" s="1"/>
  <c r="AR386" i="4" a="1"/>
  <c r="AR386" i="4" s="1"/>
  <c r="AQ386" i="4" a="1"/>
  <c r="AQ386" i="4"/>
  <c r="AP386" i="4" a="1"/>
  <c r="AP386" i="4" s="1"/>
  <c r="AO386" i="4" a="1"/>
  <c r="AO386" i="4" s="1"/>
  <c r="AN386" i="4" a="1"/>
  <c r="AN386" i="4" s="1"/>
  <c r="AM386" i="4" a="1"/>
  <c r="AM386" i="4"/>
  <c r="AL386" i="4" a="1"/>
  <c r="AL386" i="4" s="1"/>
  <c r="AK386" i="4" a="1"/>
  <c r="AK386" i="4" s="1"/>
  <c r="AJ386" i="4" a="1"/>
  <c r="AJ386" i="4" s="1"/>
  <c r="AI386" i="4" a="1"/>
  <c r="AI386" i="4"/>
  <c r="AH386" i="4" a="1"/>
  <c r="AH386" i="4" s="1"/>
  <c r="AG386" i="4" a="1"/>
  <c r="AG386" i="4" s="1"/>
  <c r="AF386" i="4" a="1"/>
  <c r="AF386" i="4" s="1"/>
  <c r="AE386" i="4" a="1"/>
  <c r="AE386" i="4"/>
  <c r="AD386" i="4" a="1"/>
  <c r="AD386" i="4" s="1"/>
  <c r="AC386" i="4" a="1"/>
  <c r="AC386" i="4" s="1"/>
  <c r="AB386" i="4" a="1"/>
  <c r="AB386" i="4" s="1"/>
  <c r="AA386" i="4" a="1"/>
  <c r="AA386" i="4"/>
  <c r="Z386" i="4" a="1"/>
  <c r="Z386" i="4" s="1"/>
  <c r="Y386" i="4" a="1"/>
  <c r="Y386" i="4" s="1"/>
  <c r="X386" i="4" a="1"/>
  <c r="X386" i="4" s="1"/>
  <c r="W386" i="4" a="1"/>
  <c r="W386" i="4"/>
  <c r="V386" i="4" a="1"/>
  <c r="V386" i="4" s="1"/>
  <c r="U386" i="4" a="1"/>
  <c r="U386" i="4" s="1"/>
  <c r="T386" i="4" a="1"/>
  <c r="T386" i="4" s="1"/>
  <c r="S386" i="4" a="1"/>
  <c r="S386" i="4"/>
  <c r="R386" i="4" a="1"/>
  <c r="R386" i="4" s="1"/>
  <c r="Q386" i="4" a="1"/>
  <c r="Q386" i="4" s="1"/>
  <c r="P386" i="4" a="1"/>
  <c r="P386" i="4" s="1"/>
  <c r="O386" i="4" a="1"/>
  <c r="O386" i="4"/>
  <c r="N386" i="4" a="1"/>
  <c r="N386" i="4" s="1"/>
  <c r="M386" i="4" a="1"/>
  <c r="M386" i="4" s="1"/>
  <c r="L386" i="4" a="1"/>
  <c r="L386" i="4" s="1"/>
  <c r="K386" i="4" a="1"/>
  <c r="K386" i="4"/>
  <c r="J386" i="4" a="1"/>
  <c r="J386" i="4" s="1"/>
  <c r="I386" i="4" a="1"/>
  <c r="I386" i="4" s="1"/>
  <c r="H386" i="4" a="1"/>
  <c r="H386" i="4" s="1"/>
  <c r="G386" i="4" a="1"/>
  <c r="G386" i="4"/>
  <c r="F386" i="4" a="1"/>
  <c r="F386" i="4" s="1"/>
  <c r="AT378" i="4" a="1"/>
  <c r="AT378" i="4" s="1"/>
  <c r="AS378" i="4" a="1"/>
  <c r="AS378" i="4"/>
  <c r="AR378" i="4" a="1"/>
  <c r="AR378" i="4" s="1"/>
  <c r="AQ378" i="4" a="1"/>
  <c r="AQ378" i="4"/>
  <c r="AP378" i="4" a="1"/>
  <c r="AP378" i="4" s="1"/>
  <c r="AO378" i="4" a="1"/>
  <c r="AO378" i="4"/>
  <c r="AN378" i="4" a="1"/>
  <c r="AN378" i="4" s="1"/>
  <c r="AM378" i="4" a="1"/>
  <c r="AM378" i="4"/>
  <c r="AL378" i="4" a="1"/>
  <c r="AL378" i="4" s="1"/>
  <c r="AK378" i="4" a="1"/>
  <c r="AK378" i="4"/>
  <c r="AJ378" i="4" a="1"/>
  <c r="AJ378" i="4" s="1"/>
  <c r="AI378" i="4" a="1"/>
  <c r="AI378" i="4"/>
  <c r="AH378" i="4" a="1"/>
  <c r="AH378" i="4" s="1"/>
  <c r="AG378" i="4" a="1"/>
  <c r="AG378" i="4"/>
  <c r="AF378" i="4" a="1"/>
  <c r="AF378" i="4" s="1"/>
  <c r="AE378" i="4" a="1"/>
  <c r="AE378" i="4"/>
  <c r="AD378" i="4" a="1"/>
  <c r="AD378" i="4" s="1"/>
  <c r="AC378" i="4" a="1"/>
  <c r="AC378" i="4"/>
  <c r="AB378" i="4" a="1"/>
  <c r="AB378" i="4" s="1"/>
  <c r="AA378" i="4" a="1"/>
  <c r="AA378" i="4"/>
  <c r="Z378" i="4" a="1"/>
  <c r="Z378" i="4" s="1"/>
  <c r="Y378" i="4" a="1"/>
  <c r="Y378" i="4"/>
  <c r="X378" i="4" a="1"/>
  <c r="X378" i="4" s="1"/>
  <c r="W378" i="4" a="1"/>
  <c r="W378" i="4"/>
  <c r="V378" i="4" a="1"/>
  <c r="V378" i="4" s="1"/>
  <c r="U378" i="4" a="1"/>
  <c r="U378" i="4"/>
  <c r="T378" i="4" a="1"/>
  <c r="T378" i="4" s="1"/>
  <c r="S378" i="4" a="1"/>
  <c r="S378" i="4"/>
  <c r="R378" i="4" a="1"/>
  <c r="R378" i="4" s="1"/>
  <c r="Q378" i="4" a="1"/>
  <c r="Q378" i="4" s="1"/>
  <c r="P378" i="4" a="1"/>
  <c r="P378" i="4" s="1"/>
  <c r="O378" i="4" a="1"/>
  <c r="O378" i="4"/>
  <c r="N378" i="4" a="1"/>
  <c r="N378" i="4" s="1"/>
  <c r="M378" i="4" a="1"/>
  <c r="M378" i="4" s="1"/>
  <c r="L378" i="4" a="1"/>
  <c r="L378" i="4" s="1"/>
  <c r="K378" i="4" a="1"/>
  <c r="K378" i="4"/>
  <c r="J378" i="4" a="1"/>
  <c r="J378" i="4" s="1"/>
  <c r="I378" i="4" a="1"/>
  <c r="I378" i="4" s="1"/>
  <c r="H378" i="4" a="1"/>
  <c r="H378" i="4" s="1"/>
  <c r="G378" i="4" a="1"/>
  <c r="G378" i="4"/>
  <c r="F378" i="4" a="1"/>
  <c r="F378" i="4" s="1"/>
  <c r="AT368" i="4" a="1"/>
  <c r="AT368" i="4" s="1"/>
  <c r="AS368" i="4" a="1"/>
  <c r="AS368" i="4" s="1"/>
  <c r="AR368" i="4" a="1"/>
  <c r="AR368" i="4"/>
  <c r="AQ368" i="4" a="1"/>
  <c r="AQ368" i="4"/>
  <c r="AP368" i="4" a="1"/>
  <c r="AP368" i="4" s="1"/>
  <c r="AO368" i="4" a="1"/>
  <c r="AO368" i="4" s="1"/>
  <c r="AN368" i="4" a="1"/>
  <c r="AN368" i="4"/>
  <c r="AM368" i="4" a="1"/>
  <c r="AM368" i="4"/>
  <c r="AL368" i="4" a="1"/>
  <c r="AL368" i="4" s="1"/>
  <c r="AK368" i="4" a="1"/>
  <c r="AK368" i="4" s="1"/>
  <c r="AJ368" i="4" a="1"/>
  <c r="AJ368" i="4"/>
  <c r="AI368" i="4" a="1"/>
  <c r="AI368" i="4"/>
  <c r="AH368" i="4" a="1"/>
  <c r="AH368" i="4" s="1"/>
  <c r="AG368" i="4" a="1"/>
  <c r="AG368" i="4" s="1"/>
  <c r="AF368" i="4" a="1"/>
  <c r="AF368" i="4"/>
  <c r="AE368" i="4" a="1"/>
  <c r="AE368" i="4"/>
  <c r="AD368" i="4" a="1"/>
  <c r="AD368" i="4" s="1"/>
  <c r="AC368" i="4" a="1"/>
  <c r="AC368" i="4" s="1"/>
  <c r="AB368" i="4" a="1"/>
  <c r="AB368" i="4"/>
  <c r="AA368" i="4" a="1"/>
  <c r="AA368" i="4"/>
  <c r="Z368" i="4" a="1"/>
  <c r="Z368" i="4" s="1"/>
  <c r="Y368" i="4" a="1"/>
  <c r="Y368" i="4" s="1"/>
  <c r="X368" i="4" a="1"/>
  <c r="X368" i="4"/>
  <c r="W368" i="4" a="1"/>
  <c r="W368" i="4"/>
  <c r="V368" i="4" a="1"/>
  <c r="V368" i="4" s="1"/>
  <c r="U368" i="4" a="1"/>
  <c r="U368" i="4" s="1"/>
  <c r="T368" i="4" a="1"/>
  <c r="T368" i="4"/>
  <c r="S368" i="4" a="1"/>
  <c r="S368" i="4"/>
  <c r="R368" i="4" a="1"/>
  <c r="R368" i="4" s="1"/>
  <c r="Q368" i="4" a="1"/>
  <c r="Q368" i="4" s="1"/>
  <c r="P368" i="4" a="1"/>
  <c r="P368" i="4" s="1"/>
  <c r="O368" i="4" a="1"/>
  <c r="O368" i="4"/>
  <c r="N368" i="4" a="1"/>
  <c r="N368" i="4" s="1"/>
  <c r="M368" i="4" a="1"/>
  <c r="M368" i="4" s="1"/>
  <c r="L368" i="4" a="1"/>
  <c r="L368" i="4" s="1"/>
  <c r="K368" i="4" a="1"/>
  <c r="K368" i="4"/>
  <c r="J368" i="4" a="1"/>
  <c r="J368" i="4" s="1"/>
  <c r="I368" i="4" a="1"/>
  <c r="I368" i="4" s="1"/>
  <c r="H368" i="4" a="1"/>
  <c r="H368" i="4" s="1"/>
  <c r="G368" i="4" a="1"/>
  <c r="G368" i="4"/>
  <c r="F368" i="4" a="1"/>
  <c r="F368" i="4" s="1"/>
  <c r="AT360" i="4" a="1"/>
  <c r="AT360" i="4" s="1"/>
  <c r="AS360" i="4" a="1"/>
  <c r="AS360" i="4"/>
  <c r="AR360" i="4" a="1"/>
  <c r="AR360" i="4" s="1"/>
  <c r="AQ360" i="4" a="1"/>
  <c r="AQ360" i="4" s="1"/>
  <c r="AP360" i="4" a="1"/>
  <c r="AP360" i="4" s="1"/>
  <c r="AO360" i="4" a="1"/>
  <c r="AO360" i="4" s="1"/>
  <c r="AN360" i="4" a="1"/>
  <c r="AN360" i="4" s="1"/>
  <c r="AM360" i="4" a="1"/>
  <c r="AM360" i="4"/>
  <c r="AL360" i="4" a="1"/>
  <c r="AL360" i="4" s="1"/>
  <c r="AK360" i="4" a="1"/>
  <c r="AK360" i="4" s="1"/>
  <c r="AJ360" i="4" a="1"/>
  <c r="AJ360" i="4" s="1"/>
  <c r="AI360" i="4" a="1"/>
  <c r="AI360" i="4"/>
  <c r="AH360" i="4" a="1"/>
  <c r="AH360" i="4" s="1"/>
  <c r="AG360" i="4" a="1"/>
  <c r="AG360" i="4" s="1"/>
  <c r="AF360" i="4" a="1"/>
  <c r="AF360" i="4" s="1"/>
  <c r="AE360" i="4" a="1"/>
  <c r="AE360" i="4"/>
  <c r="AD360" i="4" a="1"/>
  <c r="AD360" i="4" s="1"/>
  <c r="AC360" i="4" a="1"/>
  <c r="AC360" i="4" s="1"/>
  <c r="AB360" i="4" a="1"/>
  <c r="AB360" i="4" s="1"/>
  <c r="AA360" i="4" a="1"/>
  <c r="AA360" i="4"/>
  <c r="Z360" i="4" a="1"/>
  <c r="Z360" i="4" s="1"/>
  <c r="Y360" i="4" a="1"/>
  <c r="Y360" i="4" s="1"/>
  <c r="X360" i="4" a="1"/>
  <c r="X360" i="4" s="1"/>
  <c r="W360" i="4" a="1"/>
  <c r="W360" i="4"/>
  <c r="V360" i="4" a="1"/>
  <c r="V360" i="4" s="1"/>
  <c r="U360" i="4" a="1"/>
  <c r="U360" i="4" s="1"/>
  <c r="T360" i="4" a="1"/>
  <c r="T360" i="4" s="1"/>
  <c r="S360" i="4" a="1"/>
  <c r="S360" i="4"/>
  <c r="R360" i="4" a="1"/>
  <c r="R360" i="4" s="1"/>
  <c r="Q360" i="4" a="1"/>
  <c r="Q360" i="4" s="1"/>
  <c r="P360" i="4" a="1"/>
  <c r="P360" i="4" s="1"/>
  <c r="O360" i="4" a="1"/>
  <c r="O360" i="4"/>
  <c r="N360" i="4" a="1"/>
  <c r="N360" i="4" s="1"/>
  <c r="M360" i="4" a="1"/>
  <c r="M360" i="4" s="1"/>
  <c r="L360" i="4" a="1"/>
  <c r="L360" i="4" s="1"/>
  <c r="K360" i="4" a="1"/>
  <c r="K360" i="4"/>
  <c r="J360" i="4" a="1"/>
  <c r="J360" i="4" s="1"/>
  <c r="I360" i="4" a="1"/>
  <c r="I360" i="4" s="1"/>
  <c r="H360" i="4" a="1"/>
  <c r="H360" i="4" s="1"/>
  <c r="G360" i="4" a="1"/>
  <c r="G360" i="4"/>
  <c r="F360" i="4" a="1"/>
  <c r="F360" i="4" s="1"/>
  <c r="AT352" i="4" a="1"/>
  <c r="AT352" i="4"/>
  <c r="AS352" i="4" a="1"/>
  <c r="AS352" i="4"/>
  <c r="AR352" i="4" a="1"/>
  <c r="AR352" i="4"/>
  <c r="AQ352" i="4" a="1"/>
  <c r="AQ352" i="4"/>
  <c r="AP352" i="4" a="1"/>
  <c r="AP352" i="4"/>
  <c r="AO352" i="4" a="1"/>
  <c r="AO352" i="4"/>
  <c r="AN352" i="4" a="1"/>
  <c r="AN352" i="4"/>
  <c r="AM352" i="4" a="1"/>
  <c r="AM352" i="4"/>
  <c r="AL352" i="4" a="1"/>
  <c r="AL352" i="4"/>
  <c r="AK352" i="4" a="1"/>
  <c r="AK352" i="4"/>
  <c r="AJ352" i="4" a="1"/>
  <c r="AJ352" i="4"/>
  <c r="AI352" i="4" a="1"/>
  <c r="AI352" i="4"/>
  <c r="AH352" i="4" a="1"/>
  <c r="AH352" i="4" s="1"/>
  <c r="AG352" i="4" a="1"/>
  <c r="AG352" i="4"/>
  <c r="AF352" i="4" a="1"/>
  <c r="AF352" i="4"/>
  <c r="AE352" i="4" a="1"/>
  <c r="AE352" i="4"/>
  <c r="AD352" i="4" a="1"/>
  <c r="AD352" i="4" s="1"/>
  <c r="AC352" i="4" a="1"/>
  <c r="AC352" i="4"/>
  <c r="AB352" i="4" a="1"/>
  <c r="AB352" i="4"/>
  <c r="AA352" i="4" a="1"/>
  <c r="AA352" i="4"/>
  <c r="Z352" i="4" a="1"/>
  <c r="Z352" i="4" s="1"/>
  <c r="Y352" i="4" a="1"/>
  <c r="Y352" i="4"/>
  <c r="X352" i="4" a="1"/>
  <c r="X352" i="4"/>
  <c r="W352" i="4" a="1"/>
  <c r="W352" i="4"/>
  <c r="V352" i="4" a="1"/>
  <c r="V352" i="4" s="1"/>
  <c r="U352" i="4" a="1"/>
  <c r="U352" i="4"/>
  <c r="T352" i="4" a="1"/>
  <c r="T352" i="4"/>
  <c r="S352" i="4" a="1"/>
  <c r="S352" i="4"/>
  <c r="R352" i="4" a="1"/>
  <c r="R352" i="4" s="1"/>
  <c r="Q352" i="4" a="1"/>
  <c r="Q352" i="4"/>
  <c r="P352" i="4" a="1"/>
  <c r="P352" i="4"/>
  <c r="O352" i="4" a="1"/>
  <c r="O352" i="4"/>
  <c r="N352" i="4" a="1"/>
  <c r="N352" i="4" s="1"/>
  <c r="M352" i="4" a="1"/>
  <c r="M352" i="4"/>
  <c r="L352" i="4" a="1"/>
  <c r="L352" i="4"/>
  <c r="K352" i="4" a="1"/>
  <c r="K352" i="4"/>
  <c r="J352" i="4" a="1"/>
  <c r="J352" i="4" s="1"/>
  <c r="I352" i="4" a="1"/>
  <c r="I352" i="4" s="1"/>
  <c r="H352" i="4" a="1"/>
  <c r="H352" i="4"/>
  <c r="G352" i="4" a="1"/>
  <c r="G352" i="4"/>
  <c r="F352" i="4" a="1"/>
  <c r="F352" i="4" s="1"/>
  <c r="AT344" i="4" a="1"/>
  <c r="AT344" i="4" s="1"/>
  <c r="AS344" i="4" a="1"/>
  <c r="AS344" i="4" s="1"/>
  <c r="AR344" i="4" a="1"/>
  <c r="AR344" i="4"/>
  <c r="AQ344" i="4" a="1"/>
  <c r="AQ344" i="4"/>
  <c r="AP344" i="4" a="1"/>
  <c r="AP344" i="4" s="1"/>
  <c r="AO344" i="4" a="1"/>
  <c r="AO344" i="4" s="1"/>
  <c r="AN344" i="4" a="1"/>
  <c r="AN344" i="4"/>
  <c r="AM344" i="4" a="1"/>
  <c r="AM344" i="4"/>
  <c r="AL344" i="4" a="1"/>
  <c r="AL344" i="4" s="1"/>
  <c r="AK344" i="4" a="1"/>
  <c r="AK344" i="4" s="1"/>
  <c r="AJ344" i="4" a="1"/>
  <c r="AJ344" i="4"/>
  <c r="AI344" i="4" a="1"/>
  <c r="AI344" i="4"/>
  <c r="AH344" i="4" a="1"/>
  <c r="AH344" i="4" s="1"/>
  <c r="AG344" i="4" a="1"/>
  <c r="AG344" i="4" s="1"/>
  <c r="AF344" i="4" a="1"/>
  <c r="AF344" i="4"/>
  <c r="AE344" i="4" a="1"/>
  <c r="AE344" i="4"/>
  <c r="AD344" i="4" a="1"/>
  <c r="AD344" i="4" s="1"/>
  <c r="AC344" i="4" a="1"/>
  <c r="AC344" i="4" s="1"/>
  <c r="AB344" i="4" a="1"/>
  <c r="AB344" i="4"/>
  <c r="AA344" i="4" a="1"/>
  <c r="AA344" i="4"/>
  <c r="Z344" i="4" a="1"/>
  <c r="Z344" i="4" s="1"/>
  <c r="Y344" i="4" a="1"/>
  <c r="Y344" i="4" s="1"/>
  <c r="X344" i="4" a="1"/>
  <c r="X344" i="4"/>
  <c r="W344" i="4" a="1"/>
  <c r="W344" i="4"/>
  <c r="V344" i="4" a="1"/>
  <c r="V344" i="4" s="1"/>
  <c r="U344" i="4" a="1"/>
  <c r="U344" i="4" s="1"/>
  <c r="T344" i="4" a="1"/>
  <c r="T344" i="4"/>
  <c r="S344" i="4" a="1"/>
  <c r="S344" i="4"/>
  <c r="R344" i="4" a="1"/>
  <c r="R344" i="4" s="1"/>
  <c r="Q344" i="4" a="1"/>
  <c r="Q344" i="4" s="1"/>
  <c r="P344" i="4" a="1"/>
  <c r="P344" i="4"/>
  <c r="O344" i="4" a="1"/>
  <c r="O344" i="4"/>
  <c r="N344" i="4" a="1"/>
  <c r="N344" i="4" s="1"/>
  <c r="M344" i="4" a="1"/>
  <c r="M344" i="4" s="1"/>
  <c r="L344" i="4" a="1"/>
  <c r="L344" i="4"/>
  <c r="K344" i="4" a="1"/>
  <c r="K344" i="4"/>
  <c r="J344" i="4" a="1"/>
  <c r="J344" i="4" s="1"/>
  <c r="I344" i="4" a="1"/>
  <c r="I344" i="4" s="1"/>
  <c r="H344" i="4" a="1"/>
  <c r="H344" i="4"/>
  <c r="G344" i="4" a="1"/>
  <c r="G344" i="4"/>
  <c r="F344" i="4" a="1"/>
  <c r="F344" i="4" s="1"/>
  <c r="AT336" i="4" a="1"/>
  <c r="AT336" i="4" s="1"/>
  <c r="AS336" i="4" a="1"/>
  <c r="AS336" i="4" s="1"/>
  <c r="AR336" i="4" a="1"/>
  <c r="AR336" i="4" s="1"/>
  <c r="AQ336" i="4" a="1"/>
  <c r="AQ336" i="4"/>
  <c r="AP336" i="4" a="1"/>
  <c r="AP336" i="4" s="1"/>
  <c r="AO336" i="4" a="1"/>
  <c r="AO336" i="4" s="1"/>
  <c r="AN336" i="4" a="1"/>
  <c r="AN336" i="4" s="1"/>
  <c r="AM336" i="4" a="1"/>
  <c r="AM336" i="4"/>
  <c r="AL336" i="4" a="1"/>
  <c r="AL336" i="4" s="1"/>
  <c r="AK336" i="4" a="1"/>
  <c r="AK336" i="4" s="1"/>
  <c r="AJ336" i="4" a="1"/>
  <c r="AJ336" i="4" s="1"/>
  <c r="AI336" i="4" a="1"/>
  <c r="AI336" i="4"/>
  <c r="AH336" i="4" a="1"/>
  <c r="AH336" i="4" s="1"/>
  <c r="AG336" i="4" a="1"/>
  <c r="AG336" i="4" s="1"/>
  <c r="AF336" i="4" a="1"/>
  <c r="AF336" i="4" s="1"/>
  <c r="AE336" i="4" a="1"/>
  <c r="AE336" i="4"/>
  <c r="AD336" i="4" a="1"/>
  <c r="AD336" i="4" s="1"/>
  <c r="AC336" i="4" a="1"/>
  <c r="AC336" i="4" s="1"/>
  <c r="AB336" i="4" a="1"/>
  <c r="AB336" i="4" s="1"/>
  <c r="AA336" i="4" a="1"/>
  <c r="AA336" i="4"/>
  <c r="Z336" i="4" a="1"/>
  <c r="Z336" i="4" s="1"/>
  <c r="Y336" i="4" a="1"/>
  <c r="Y336" i="4" s="1"/>
  <c r="X336" i="4" a="1"/>
  <c r="X336" i="4" s="1"/>
  <c r="W336" i="4" a="1"/>
  <c r="W336" i="4"/>
  <c r="V336" i="4" a="1"/>
  <c r="V336" i="4" s="1"/>
  <c r="U336" i="4" a="1"/>
  <c r="U336" i="4" s="1"/>
  <c r="T336" i="4" a="1"/>
  <c r="T336" i="4" s="1"/>
  <c r="S336" i="4" a="1"/>
  <c r="S336" i="4"/>
  <c r="R336" i="4" a="1"/>
  <c r="R336" i="4" s="1"/>
  <c r="Q336" i="4" a="1"/>
  <c r="Q336" i="4" s="1"/>
  <c r="P336" i="4" a="1"/>
  <c r="P336" i="4" s="1"/>
  <c r="O336" i="4" a="1"/>
  <c r="O336" i="4"/>
  <c r="N336" i="4" a="1"/>
  <c r="N336" i="4" s="1"/>
  <c r="M336" i="4" a="1"/>
  <c r="M336" i="4" s="1"/>
  <c r="L336" i="4" a="1"/>
  <c r="L336" i="4" s="1"/>
  <c r="K336" i="4" a="1"/>
  <c r="K336" i="4"/>
  <c r="J336" i="4" a="1"/>
  <c r="J336" i="4" s="1"/>
  <c r="I336" i="4" a="1"/>
  <c r="I336" i="4" s="1"/>
  <c r="H336" i="4" a="1"/>
  <c r="H336" i="4" s="1"/>
  <c r="G336" i="4" a="1"/>
  <c r="G336" i="4"/>
  <c r="F336" i="4" a="1"/>
  <c r="F336" i="4" s="1"/>
  <c r="AT328" i="4" a="1"/>
  <c r="AT328" i="4"/>
  <c r="AS328" i="4" a="1"/>
  <c r="AS328" i="4" s="1"/>
  <c r="AR328" i="4" a="1"/>
  <c r="AR328" i="4"/>
  <c r="AQ328" i="4" a="1"/>
  <c r="AQ328" i="4"/>
  <c r="AP328" i="4" a="1"/>
  <c r="AP328" i="4"/>
  <c r="AO328" i="4" a="1"/>
  <c r="AO328" i="4" s="1"/>
  <c r="AN328" i="4" a="1"/>
  <c r="AN328" i="4"/>
  <c r="AM328" i="4" a="1"/>
  <c r="AM328" i="4"/>
  <c r="AL328" i="4" a="1"/>
  <c r="AL328" i="4"/>
  <c r="AK328" i="4" a="1"/>
  <c r="AK328" i="4" s="1"/>
  <c r="AJ328" i="4" a="1"/>
  <c r="AJ328" i="4"/>
  <c r="AI328" i="4" a="1"/>
  <c r="AI328" i="4"/>
  <c r="AH328" i="4" a="1"/>
  <c r="AH328" i="4"/>
  <c r="AG328" i="4" a="1"/>
  <c r="AG328" i="4" s="1"/>
  <c r="AF328" i="4" a="1"/>
  <c r="AF328" i="4"/>
  <c r="AE328" i="4" a="1"/>
  <c r="AE328" i="4"/>
  <c r="AD328" i="4" a="1"/>
  <c r="AD328" i="4"/>
  <c r="AC328" i="4" a="1"/>
  <c r="AC328" i="4" s="1"/>
  <c r="AB328" i="4" a="1"/>
  <c r="AB328" i="4"/>
  <c r="AA328" i="4" a="1"/>
  <c r="AA328" i="4"/>
  <c r="Z328" i="4" a="1"/>
  <c r="Z328" i="4"/>
  <c r="Y328" i="4" a="1"/>
  <c r="Y328" i="4" s="1"/>
  <c r="X328" i="4" a="1"/>
  <c r="X328" i="4"/>
  <c r="W328" i="4" a="1"/>
  <c r="W328" i="4"/>
  <c r="V328" i="4" a="1"/>
  <c r="V328" i="4"/>
  <c r="U328" i="4" a="1"/>
  <c r="U328" i="4" s="1"/>
  <c r="T328" i="4" a="1"/>
  <c r="T328" i="4"/>
  <c r="S328" i="4" a="1"/>
  <c r="S328" i="4"/>
  <c r="R328" i="4" a="1"/>
  <c r="R328" i="4"/>
  <c r="Q328" i="4" a="1"/>
  <c r="Q328" i="4" s="1"/>
  <c r="P328" i="4" a="1"/>
  <c r="P328" i="4"/>
  <c r="O328" i="4" a="1"/>
  <c r="O328" i="4"/>
  <c r="N328" i="4" a="1"/>
  <c r="N328" i="4" s="1"/>
  <c r="M328" i="4" a="1"/>
  <c r="M328" i="4" s="1"/>
  <c r="L328" i="4" a="1"/>
  <c r="L328" i="4"/>
  <c r="K328" i="4" a="1"/>
  <c r="K328" i="4"/>
  <c r="J328" i="4" a="1"/>
  <c r="J328" i="4" s="1"/>
  <c r="I328" i="4" a="1"/>
  <c r="I328" i="4" s="1"/>
  <c r="H328" i="4" a="1"/>
  <c r="H328" i="4"/>
  <c r="G328" i="4" a="1"/>
  <c r="G328" i="4"/>
  <c r="F328" i="4" a="1"/>
  <c r="F328" i="4" s="1"/>
  <c r="AT320" i="4" a="1"/>
  <c r="AT320" i="4" s="1"/>
  <c r="AS320" i="4" a="1"/>
  <c r="AS320" i="4" s="1"/>
  <c r="AR320" i="4" a="1"/>
  <c r="AR320" i="4" s="1"/>
  <c r="AQ320" i="4" a="1"/>
  <c r="AQ320" i="4"/>
  <c r="AP320" i="4" a="1"/>
  <c r="AP320" i="4" s="1"/>
  <c r="AO320" i="4" a="1"/>
  <c r="AO320" i="4" s="1"/>
  <c r="AN320" i="4" a="1"/>
  <c r="AN320" i="4" s="1"/>
  <c r="AM320" i="4" a="1"/>
  <c r="AM320" i="4"/>
  <c r="AL320" i="4" a="1"/>
  <c r="AL320" i="4" s="1"/>
  <c r="AK320" i="4" a="1"/>
  <c r="AK320" i="4" s="1"/>
  <c r="AJ320" i="4" a="1"/>
  <c r="AJ320" i="4" s="1"/>
  <c r="AI320" i="4" a="1"/>
  <c r="AI320" i="4"/>
  <c r="AH320" i="4" a="1"/>
  <c r="AH320" i="4" s="1"/>
  <c r="AG320" i="4" a="1"/>
  <c r="AG320" i="4" s="1"/>
  <c r="AF320" i="4" a="1"/>
  <c r="AF320" i="4" s="1"/>
  <c r="AE320" i="4" a="1"/>
  <c r="AE320" i="4"/>
  <c r="AD320" i="4" a="1"/>
  <c r="AD320" i="4" s="1"/>
  <c r="AC320" i="4" a="1"/>
  <c r="AC320" i="4" s="1"/>
  <c r="AB320" i="4" a="1"/>
  <c r="AB320" i="4" s="1"/>
  <c r="AA320" i="4" a="1"/>
  <c r="AA320" i="4"/>
  <c r="Z320" i="4" a="1"/>
  <c r="Z320" i="4" s="1"/>
  <c r="Y320" i="4" a="1"/>
  <c r="Y320" i="4" s="1"/>
  <c r="X320" i="4" a="1"/>
  <c r="X320" i="4" s="1"/>
  <c r="W320" i="4" a="1"/>
  <c r="W320" i="4"/>
  <c r="V320" i="4" a="1"/>
  <c r="V320" i="4" s="1"/>
  <c r="U320" i="4" a="1"/>
  <c r="U320" i="4" s="1"/>
  <c r="T320" i="4" a="1"/>
  <c r="T320" i="4" s="1"/>
  <c r="S320" i="4" a="1"/>
  <c r="S320" i="4"/>
  <c r="R320" i="4" a="1"/>
  <c r="R320" i="4" s="1"/>
  <c r="Q320" i="4" a="1"/>
  <c r="Q320" i="4" s="1"/>
  <c r="P320" i="4" a="1"/>
  <c r="P320" i="4" s="1"/>
  <c r="O320" i="4" a="1"/>
  <c r="O320" i="4"/>
  <c r="N320" i="4" a="1"/>
  <c r="N320" i="4" s="1"/>
  <c r="M320" i="4" a="1"/>
  <c r="M320" i="4" s="1"/>
  <c r="L320" i="4" a="1"/>
  <c r="L320" i="4" s="1"/>
  <c r="K320" i="4" a="1"/>
  <c r="K320" i="4"/>
  <c r="J320" i="4" a="1"/>
  <c r="J320" i="4" s="1"/>
  <c r="I320" i="4" a="1"/>
  <c r="I320" i="4" s="1"/>
  <c r="H320" i="4" a="1"/>
  <c r="H320" i="4" s="1"/>
  <c r="G320" i="4" a="1"/>
  <c r="G320" i="4"/>
  <c r="F320" i="4" a="1"/>
  <c r="F320" i="4" s="1"/>
  <c r="AT312" i="4" a="1"/>
  <c r="AT312" i="4" s="1"/>
  <c r="AS312" i="4" a="1"/>
  <c r="AS312" i="4" s="1"/>
  <c r="AR312" i="4" a="1"/>
  <c r="AR312" i="4"/>
  <c r="AQ312" i="4" a="1"/>
  <c r="AQ312" i="4"/>
  <c r="AP312" i="4" a="1"/>
  <c r="AP312" i="4" s="1"/>
  <c r="AO312" i="4" a="1"/>
  <c r="AO312" i="4"/>
  <c r="AN312" i="4" a="1"/>
  <c r="AN312" i="4"/>
  <c r="AM312" i="4" a="1"/>
  <c r="AM312" i="4"/>
  <c r="AL312" i="4" a="1"/>
  <c r="AL312" i="4" s="1"/>
  <c r="AK312" i="4" a="1"/>
  <c r="AK312" i="4"/>
  <c r="AJ312" i="4" a="1"/>
  <c r="AJ312" i="4"/>
  <c r="AI312" i="4" a="1"/>
  <c r="AI312" i="4"/>
  <c r="AH312" i="4" a="1"/>
  <c r="AH312" i="4" s="1"/>
  <c r="AG312" i="4" a="1"/>
  <c r="AG312" i="4"/>
  <c r="AF312" i="4" a="1"/>
  <c r="AF312" i="4"/>
  <c r="AE312" i="4" a="1"/>
  <c r="AE312" i="4" s="1"/>
  <c r="AD312" i="4" a="1"/>
  <c r="AD312" i="4" s="1"/>
  <c r="AC312" i="4" a="1"/>
  <c r="AC312" i="4"/>
  <c r="AB312" i="4" a="1"/>
  <c r="AB312" i="4"/>
  <c r="AA312" i="4" a="1"/>
  <c r="AA312" i="4" s="1"/>
  <c r="Z312" i="4" a="1"/>
  <c r="Z312" i="4" s="1"/>
  <c r="Y312" i="4" a="1"/>
  <c r="Y312" i="4"/>
  <c r="X312" i="4" a="1"/>
  <c r="X312" i="4"/>
  <c r="W312" i="4" a="1"/>
  <c r="W312" i="4" s="1"/>
  <c r="V312" i="4" a="1"/>
  <c r="V312" i="4" s="1"/>
  <c r="U312" i="4" a="1"/>
  <c r="U312" i="4"/>
  <c r="T312" i="4" a="1"/>
  <c r="T312" i="4"/>
  <c r="S312" i="4" a="1"/>
  <c r="S312" i="4" s="1"/>
  <c r="R312" i="4" a="1"/>
  <c r="R312" i="4" s="1"/>
  <c r="Q312" i="4" a="1"/>
  <c r="Q312" i="4"/>
  <c r="P312" i="4" a="1"/>
  <c r="P312" i="4"/>
  <c r="O312" i="4" a="1"/>
  <c r="O312" i="4" s="1"/>
  <c r="N312" i="4" a="1"/>
  <c r="N312" i="4" s="1"/>
  <c r="M312" i="4" a="1"/>
  <c r="M312" i="4"/>
  <c r="L312" i="4" a="1"/>
  <c r="L312" i="4"/>
  <c r="K312" i="4" a="1"/>
  <c r="K312" i="4" s="1"/>
  <c r="J312" i="4" a="1"/>
  <c r="J312" i="4" s="1"/>
  <c r="I312" i="4" a="1"/>
  <c r="I312" i="4"/>
  <c r="H312" i="4" a="1"/>
  <c r="H312" i="4"/>
  <c r="G312" i="4" a="1"/>
  <c r="G312" i="4" s="1"/>
  <c r="F312" i="4" a="1"/>
  <c r="F312" i="4"/>
  <c r="AT304" i="4" a="1"/>
  <c r="AT304" i="4" s="1"/>
  <c r="AS304" i="4" a="1"/>
  <c r="AS304" i="4" s="1"/>
  <c r="AR304" i="4" a="1"/>
  <c r="AR304" i="4" s="1"/>
  <c r="AQ304" i="4" a="1"/>
  <c r="AQ304" i="4"/>
  <c r="AP304" i="4" a="1"/>
  <c r="AP304" i="4" s="1"/>
  <c r="AO304" i="4" a="1"/>
  <c r="AO304" i="4" s="1"/>
  <c r="AN304" i="4" a="1"/>
  <c r="AN304" i="4" s="1"/>
  <c r="AM304" i="4" a="1"/>
  <c r="AM304" i="4"/>
  <c r="AL304" i="4" a="1"/>
  <c r="AL304" i="4" s="1"/>
  <c r="AK304" i="4" a="1"/>
  <c r="AK304" i="4" s="1"/>
  <c r="AJ304" i="4" a="1"/>
  <c r="AJ304" i="4" s="1"/>
  <c r="AI304" i="4" a="1"/>
  <c r="AI304" i="4"/>
  <c r="AH304" i="4" a="1"/>
  <c r="AH304" i="4" s="1"/>
  <c r="AG304" i="4" a="1"/>
  <c r="AG304" i="4" s="1"/>
  <c r="AF304" i="4" a="1"/>
  <c r="AF304" i="4" s="1"/>
  <c r="AE304" i="4" a="1"/>
  <c r="AE304" i="4"/>
  <c r="AD304" i="4" a="1"/>
  <c r="AD304" i="4" s="1"/>
  <c r="AC304" i="4" a="1"/>
  <c r="AC304" i="4" s="1"/>
  <c r="AB304" i="4" a="1"/>
  <c r="AB304" i="4" s="1"/>
  <c r="AA304" i="4" a="1"/>
  <c r="AA304" i="4"/>
  <c r="Z304" i="4" a="1"/>
  <c r="Z304" i="4" s="1"/>
  <c r="Y304" i="4" a="1"/>
  <c r="Y304" i="4" s="1"/>
  <c r="X304" i="4" a="1"/>
  <c r="X304" i="4" s="1"/>
  <c r="W304" i="4" a="1"/>
  <c r="W304" i="4"/>
  <c r="V304" i="4" a="1"/>
  <c r="V304" i="4" s="1"/>
  <c r="U304" i="4" a="1"/>
  <c r="U304" i="4" s="1"/>
  <c r="T304" i="4" a="1"/>
  <c r="T304" i="4" s="1"/>
  <c r="S304" i="4" a="1"/>
  <c r="S304" i="4"/>
  <c r="R304" i="4" a="1"/>
  <c r="R304" i="4" s="1"/>
  <c r="Q304" i="4" a="1"/>
  <c r="Q304" i="4" s="1"/>
  <c r="P304" i="4" a="1"/>
  <c r="P304" i="4" s="1"/>
  <c r="O304" i="4" a="1"/>
  <c r="O304" i="4"/>
  <c r="N304" i="4" a="1"/>
  <c r="N304" i="4" s="1"/>
  <c r="M304" i="4" a="1"/>
  <c r="M304" i="4" s="1"/>
  <c r="L304" i="4" a="1"/>
  <c r="L304" i="4" s="1"/>
  <c r="K304" i="4" a="1"/>
  <c r="K304" i="4"/>
  <c r="J304" i="4" a="1"/>
  <c r="J304" i="4" s="1"/>
  <c r="I304" i="4" a="1"/>
  <c r="I304" i="4" s="1"/>
  <c r="H304" i="4" a="1"/>
  <c r="H304" i="4" s="1"/>
  <c r="G304" i="4" a="1"/>
  <c r="G304" i="4"/>
  <c r="F304" i="4" a="1"/>
  <c r="F304" i="4" s="1"/>
  <c r="AT296" i="4" a="1"/>
  <c r="AT296" i="4" s="1"/>
  <c r="AS296" i="4" a="1"/>
  <c r="AS296" i="4"/>
  <c r="AR296" i="4" a="1"/>
  <c r="AR296" i="4"/>
  <c r="AQ296" i="4" a="1"/>
  <c r="AQ296" i="4"/>
  <c r="AP296" i="4" a="1"/>
  <c r="AP296" i="4" s="1"/>
  <c r="AO296" i="4" a="1"/>
  <c r="AO296" i="4"/>
  <c r="AN296" i="4" a="1"/>
  <c r="AN296" i="4"/>
  <c r="AM296" i="4" a="1"/>
  <c r="AM296" i="4"/>
  <c r="AL296" i="4" a="1"/>
  <c r="AL296" i="4" s="1"/>
  <c r="AK296" i="4" a="1"/>
  <c r="AK296" i="4"/>
  <c r="AJ296" i="4" a="1"/>
  <c r="AJ296" i="4"/>
  <c r="AI296" i="4" a="1"/>
  <c r="AI296" i="4"/>
  <c r="AH296" i="4" a="1"/>
  <c r="AH296" i="4" s="1"/>
  <c r="AG296" i="4" a="1"/>
  <c r="AG296" i="4"/>
  <c r="AF296" i="4" a="1"/>
  <c r="AF296" i="4"/>
  <c r="AE296" i="4" a="1"/>
  <c r="AE296" i="4"/>
  <c r="AD296" i="4" a="1"/>
  <c r="AD296" i="4" s="1"/>
  <c r="AC296" i="4" a="1"/>
  <c r="AC296" i="4"/>
  <c r="AB296" i="4" a="1"/>
  <c r="AB296" i="4"/>
  <c r="AA296" i="4" a="1"/>
  <c r="AA296" i="4"/>
  <c r="Z296" i="4" a="1"/>
  <c r="Z296" i="4" s="1"/>
  <c r="Y296" i="4" a="1"/>
  <c r="Y296" i="4"/>
  <c r="X296" i="4" a="1"/>
  <c r="X296" i="4"/>
  <c r="W296" i="4" a="1"/>
  <c r="W296" i="4"/>
  <c r="V296" i="4" a="1"/>
  <c r="V296" i="4" s="1"/>
  <c r="U296" i="4" a="1"/>
  <c r="U296" i="4"/>
  <c r="T296" i="4" a="1"/>
  <c r="T296" i="4"/>
  <c r="S296" i="4" a="1"/>
  <c r="S296" i="4"/>
  <c r="R296" i="4" a="1"/>
  <c r="R296" i="4" s="1"/>
  <c r="Q296" i="4" a="1"/>
  <c r="Q296" i="4"/>
  <c r="P296" i="4" a="1"/>
  <c r="P296" i="4"/>
  <c r="O296" i="4" a="1"/>
  <c r="O296" i="4"/>
  <c r="N296" i="4" a="1"/>
  <c r="N296" i="4" s="1"/>
  <c r="M296" i="4" a="1"/>
  <c r="M296" i="4"/>
  <c r="L296" i="4" a="1"/>
  <c r="L296" i="4"/>
  <c r="K296" i="4" a="1"/>
  <c r="K296" i="4"/>
  <c r="J296" i="4" a="1"/>
  <c r="J296" i="4" s="1"/>
  <c r="I296" i="4" a="1"/>
  <c r="I296" i="4"/>
  <c r="H296" i="4" a="1"/>
  <c r="H296" i="4"/>
  <c r="G296" i="4" a="1"/>
  <c r="G296" i="4"/>
  <c r="F296" i="4" a="1"/>
  <c r="F296" i="4" s="1"/>
  <c r="AT584" i="4" a="1"/>
  <c r="AT584" i="4" s="1"/>
  <c r="AS584" i="4" a="1"/>
  <c r="AS584" i="4" s="1"/>
  <c r="AR584" i="4" a="1"/>
  <c r="AR584" i="4"/>
  <c r="AQ584" i="4" a="1"/>
  <c r="AQ584" i="4"/>
  <c r="AP584" i="4" a="1"/>
  <c r="AP584" i="4" s="1"/>
  <c r="AO584" i="4" a="1"/>
  <c r="AO584" i="4" s="1"/>
  <c r="AN584" i="4" a="1"/>
  <c r="AN584" i="4"/>
  <c r="AM584" i="4" a="1"/>
  <c r="AM584" i="4"/>
  <c r="AL584" i="4" a="1"/>
  <c r="AL584" i="4" s="1"/>
  <c r="AK584" i="4" a="1"/>
  <c r="AK584" i="4" s="1"/>
  <c r="AJ584" i="4" a="1"/>
  <c r="AJ584" i="4"/>
  <c r="AI584" i="4" a="1"/>
  <c r="AI584" i="4"/>
  <c r="AH584" i="4" a="1"/>
  <c r="AH584" i="4" s="1"/>
  <c r="AG584" i="4" a="1"/>
  <c r="AG584" i="4" s="1"/>
  <c r="AF584" i="4" a="1"/>
  <c r="AF584" i="4"/>
  <c r="AE584" i="4" a="1"/>
  <c r="AE584" i="4"/>
  <c r="AD584" i="4" a="1"/>
  <c r="AD584" i="4" s="1"/>
  <c r="AC584" i="4" a="1"/>
  <c r="AC584" i="4" s="1"/>
  <c r="AB584" i="4" a="1"/>
  <c r="AB584" i="4"/>
  <c r="AA584" i="4" a="1"/>
  <c r="AA584" i="4"/>
  <c r="Z584" i="4" a="1"/>
  <c r="Z584" i="4" s="1"/>
  <c r="Y584" i="4" a="1"/>
  <c r="Y584" i="4" s="1"/>
  <c r="X584" i="4" a="1"/>
  <c r="X584" i="4"/>
  <c r="W584" i="4" a="1"/>
  <c r="W584" i="4"/>
  <c r="V584" i="4" a="1"/>
  <c r="V584" i="4" s="1"/>
  <c r="U584" i="4" a="1"/>
  <c r="U584" i="4" s="1"/>
  <c r="T584" i="4" a="1"/>
  <c r="T584" i="4"/>
  <c r="S584" i="4" a="1"/>
  <c r="S584" i="4"/>
  <c r="R584" i="4" a="1"/>
  <c r="R584" i="4" s="1"/>
  <c r="Q584" i="4" a="1"/>
  <c r="Q584" i="4" s="1"/>
  <c r="P584" i="4" a="1"/>
  <c r="P584" i="4"/>
  <c r="O584" i="4" a="1"/>
  <c r="O584" i="4"/>
  <c r="N584" i="4" a="1"/>
  <c r="N584" i="4" s="1"/>
  <c r="M584" i="4" a="1"/>
  <c r="M584" i="4" s="1"/>
  <c r="L584" i="4" a="1"/>
  <c r="L584" i="4"/>
  <c r="K584" i="4" a="1"/>
  <c r="K584" i="4"/>
  <c r="J584" i="4" a="1"/>
  <c r="J584" i="4" s="1"/>
  <c r="I584" i="4" a="1"/>
  <c r="I584" i="4" s="1"/>
  <c r="H584" i="4" a="1"/>
  <c r="H584" i="4"/>
  <c r="G584" i="4" a="1"/>
  <c r="G584" i="4"/>
  <c r="F584" i="4" a="1"/>
  <c r="F584" i="4" s="1"/>
  <c r="AT288" i="4" a="1"/>
  <c r="AT288" i="4" s="1"/>
  <c r="AS288" i="4" a="1"/>
  <c r="AS288" i="4" s="1"/>
  <c r="AR288" i="4" a="1"/>
  <c r="AR288" i="4" s="1"/>
  <c r="AQ288" i="4" a="1"/>
  <c r="AQ288" i="4"/>
  <c r="AP288" i="4" a="1"/>
  <c r="AP288" i="4" s="1"/>
  <c r="AO288" i="4" a="1"/>
  <c r="AO288" i="4" s="1"/>
  <c r="AN288" i="4" a="1"/>
  <c r="AN288" i="4" s="1"/>
  <c r="AM288" i="4" a="1"/>
  <c r="AM288" i="4"/>
  <c r="AL288" i="4" a="1"/>
  <c r="AL288" i="4" s="1"/>
  <c r="AK288" i="4" a="1"/>
  <c r="AK288" i="4" s="1"/>
  <c r="AJ288" i="4" a="1"/>
  <c r="AJ288" i="4" s="1"/>
  <c r="AI288" i="4" a="1"/>
  <c r="AI288" i="4"/>
  <c r="AH288" i="4" a="1"/>
  <c r="AH288" i="4" s="1"/>
  <c r="AG288" i="4" a="1"/>
  <c r="AG288" i="4" s="1"/>
  <c r="AF288" i="4" a="1"/>
  <c r="AF288" i="4" s="1"/>
  <c r="AE288" i="4" a="1"/>
  <c r="AE288" i="4"/>
  <c r="AD288" i="4" a="1"/>
  <c r="AD288" i="4" s="1"/>
  <c r="AC288" i="4" a="1"/>
  <c r="AC288" i="4" s="1"/>
  <c r="AB288" i="4" a="1"/>
  <c r="AB288" i="4" s="1"/>
  <c r="AA288" i="4" a="1"/>
  <c r="AA288" i="4"/>
  <c r="Z288" i="4" a="1"/>
  <c r="Z288" i="4" s="1"/>
  <c r="Y288" i="4" a="1"/>
  <c r="Y288" i="4" s="1"/>
  <c r="X288" i="4" a="1"/>
  <c r="X288" i="4" s="1"/>
  <c r="W288" i="4" a="1"/>
  <c r="W288" i="4"/>
  <c r="V288" i="4" a="1"/>
  <c r="V288" i="4" s="1"/>
  <c r="U288" i="4" a="1"/>
  <c r="U288" i="4" s="1"/>
  <c r="T288" i="4" a="1"/>
  <c r="T288" i="4" s="1"/>
  <c r="S288" i="4" a="1"/>
  <c r="S288" i="4"/>
  <c r="R288" i="4" a="1"/>
  <c r="R288" i="4" s="1"/>
  <c r="Q288" i="4" a="1"/>
  <c r="Q288" i="4" s="1"/>
  <c r="P288" i="4" a="1"/>
  <c r="P288" i="4" s="1"/>
  <c r="O288" i="4" a="1"/>
  <c r="O288" i="4"/>
  <c r="N288" i="4" a="1"/>
  <c r="N288" i="4" s="1"/>
  <c r="M288" i="4" a="1"/>
  <c r="M288" i="4" s="1"/>
  <c r="L288" i="4" a="1"/>
  <c r="L288" i="4" s="1"/>
  <c r="K288" i="4" a="1"/>
  <c r="K288" i="4"/>
  <c r="J288" i="4" a="1"/>
  <c r="J288" i="4" s="1"/>
  <c r="I288" i="4" a="1"/>
  <c r="I288" i="4" s="1"/>
  <c r="H288" i="4" a="1"/>
  <c r="H288" i="4" s="1"/>
  <c r="G288" i="4" a="1"/>
  <c r="G288" i="4"/>
  <c r="F288" i="4" a="1"/>
  <c r="F288" i="4" s="1"/>
  <c r="AT280" i="4" a="1"/>
  <c r="AT280" i="4" s="1"/>
  <c r="AS280" i="4" a="1"/>
  <c r="AS280" i="4" s="1"/>
  <c r="AR280" i="4" a="1"/>
  <c r="AR280" i="4"/>
  <c r="AQ280" i="4" a="1"/>
  <c r="AQ280" i="4"/>
  <c r="AP280" i="4" a="1"/>
  <c r="AP280" i="4" s="1"/>
  <c r="AO280" i="4" a="1"/>
  <c r="AO280" i="4" s="1"/>
  <c r="AN280" i="4" a="1"/>
  <c r="AN280" i="4"/>
  <c r="AM280" i="4" a="1"/>
  <c r="AM280" i="4"/>
  <c r="AL280" i="4" a="1"/>
  <c r="AL280" i="4" s="1"/>
  <c r="AK280" i="4" a="1"/>
  <c r="AK280" i="4" s="1"/>
  <c r="AJ280" i="4" a="1"/>
  <c r="AJ280" i="4"/>
  <c r="AI280" i="4" a="1"/>
  <c r="AI280" i="4"/>
  <c r="AH280" i="4" a="1"/>
  <c r="AH280" i="4" s="1"/>
  <c r="AG280" i="4" a="1"/>
  <c r="AG280" i="4" s="1"/>
  <c r="AF280" i="4" a="1"/>
  <c r="AF280" i="4"/>
  <c r="AE280" i="4" a="1"/>
  <c r="AE280" i="4"/>
  <c r="AD280" i="4" a="1"/>
  <c r="AD280" i="4" s="1"/>
  <c r="AC280" i="4" a="1"/>
  <c r="AC280" i="4" s="1"/>
  <c r="AB280" i="4" a="1"/>
  <c r="AB280" i="4"/>
  <c r="AA280" i="4" a="1"/>
  <c r="AA280" i="4"/>
  <c r="Z280" i="4" a="1"/>
  <c r="Z280" i="4" s="1"/>
  <c r="Y280" i="4" a="1"/>
  <c r="Y280" i="4" s="1"/>
  <c r="X280" i="4" a="1"/>
  <c r="X280" i="4"/>
  <c r="W280" i="4" a="1"/>
  <c r="W280" i="4"/>
  <c r="V280" i="4" a="1"/>
  <c r="V280" i="4" s="1"/>
  <c r="U280" i="4" a="1"/>
  <c r="U280" i="4" s="1"/>
  <c r="T280" i="4" a="1"/>
  <c r="T280" i="4"/>
  <c r="S280" i="4" a="1"/>
  <c r="S280" i="4"/>
  <c r="R280" i="4" a="1"/>
  <c r="R280" i="4" s="1"/>
  <c r="Q280" i="4" a="1"/>
  <c r="Q280" i="4" s="1"/>
  <c r="P280" i="4" a="1"/>
  <c r="P280" i="4"/>
  <c r="O280" i="4" a="1"/>
  <c r="O280" i="4"/>
  <c r="N280" i="4" a="1"/>
  <c r="N280" i="4" s="1"/>
  <c r="M280" i="4" a="1"/>
  <c r="M280" i="4" s="1"/>
  <c r="L280" i="4" a="1"/>
  <c r="L280" i="4"/>
  <c r="K280" i="4" a="1"/>
  <c r="K280" i="4"/>
  <c r="J280" i="4" a="1"/>
  <c r="J280" i="4" s="1"/>
  <c r="I280" i="4" a="1"/>
  <c r="I280" i="4" s="1"/>
  <c r="H280" i="4" a="1"/>
  <c r="H280" i="4"/>
  <c r="G280" i="4" a="1"/>
  <c r="G280" i="4"/>
  <c r="F280" i="4" a="1"/>
  <c r="F280" i="4" s="1"/>
  <c r="AT272" i="4" a="1"/>
  <c r="AT272" i="4" s="1"/>
  <c r="AS272" i="4" a="1"/>
  <c r="AS272" i="4" s="1"/>
  <c r="AR272" i="4" a="1"/>
  <c r="AR272" i="4" s="1"/>
  <c r="AQ272" i="4" a="1"/>
  <c r="AQ272" i="4" s="1"/>
  <c r="AP272" i="4" a="1"/>
  <c r="AP272" i="4" s="1"/>
  <c r="AO272" i="4" a="1"/>
  <c r="AO272" i="4" s="1"/>
  <c r="AN272" i="4" a="1"/>
  <c r="AN272" i="4" s="1"/>
  <c r="AM272" i="4" a="1"/>
  <c r="AM272" i="4" s="1"/>
  <c r="AL272" i="4" a="1"/>
  <c r="AL272" i="4" s="1"/>
  <c r="AK272" i="4" a="1"/>
  <c r="AK272" i="4" s="1"/>
  <c r="AJ272" i="4" a="1"/>
  <c r="AJ272" i="4" s="1"/>
  <c r="AI272" i="4" a="1"/>
  <c r="AI272" i="4" s="1"/>
  <c r="AH272" i="4" a="1"/>
  <c r="AH272" i="4" s="1"/>
  <c r="AG272" i="4" a="1"/>
  <c r="AG272" i="4" s="1"/>
  <c r="AF272" i="4" a="1"/>
  <c r="AF272" i="4" s="1"/>
  <c r="AE272" i="4" a="1"/>
  <c r="AE272" i="4" s="1"/>
  <c r="AD272" i="4" a="1"/>
  <c r="AD272" i="4" s="1"/>
  <c r="AC272" i="4" a="1"/>
  <c r="AC272" i="4" s="1"/>
  <c r="AB272" i="4" a="1"/>
  <c r="AB272" i="4" s="1"/>
  <c r="AA272" i="4" a="1"/>
  <c r="AA272" i="4" s="1"/>
  <c r="Z272" i="4" a="1"/>
  <c r="Z272" i="4" s="1"/>
  <c r="Y272" i="4" a="1"/>
  <c r="Y272" i="4" s="1"/>
  <c r="X272" i="4" a="1"/>
  <c r="X272" i="4" s="1"/>
  <c r="W272" i="4" a="1"/>
  <c r="W272" i="4" s="1"/>
  <c r="V272" i="4" a="1"/>
  <c r="V272" i="4" s="1"/>
  <c r="U272" i="4" a="1"/>
  <c r="U272" i="4" s="1"/>
  <c r="T272" i="4" a="1"/>
  <c r="T272" i="4" s="1"/>
  <c r="S272" i="4" a="1"/>
  <c r="S272" i="4" s="1"/>
  <c r="R272" i="4" a="1"/>
  <c r="R272" i="4" s="1"/>
  <c r="Q272" i="4" a="1"/>
  <c r="Q272" i="4" s="1"/>
  <c r="P272" i="4" a="1"/>
  <c r="P272" i="4" s="1"/>
  <c r="O272" i="4" a="1"/>
  <c r="O272" i="4" s="1"/>
  <c r="N272" i="4" a="1"/>
  <c r="N272" i="4" s="1"/>
  <c r="M272" i="4" a="1"/>
  <c r="M272" i="4" s="1"/>
  <c r="L272" i="4" a="1"/>
  <c r="L272" i="4" s="1"/>
  <c r="K272" i="4" a="1"/>
  <c r="K272" i="4" s="1"/>
  <c r="J272" i="4" a="1"/>
  <c r="J272" i="4" s="1"/>
  <c r="I272" i="4" a="1"/>
  <c r="I272" i="4" s="1"/>
  <c r="H272" i="4" a="1"/>
  <c r="H272" i="4" s="1"/>
  <c r="G272" i="4" a="1"/>
  <c r="G272" i="4" s="1"/>
  <c r="F272" i="4" a="1"/>
  <c r="F272" i="4" s="1"/>
  <c r="AT264" i="4" a="1"/>
  <c r="AT264" i="4" s="1"/>
  <c r="AS264" i="4" a="1"/>
  <c r="AS264" i="4" s="1"/>
  <c r="AR264" i="4" a="1"/>
  <c r="AR264" i="4" s="1"/>
  <c r="AQ264" i="4" a="1"/>
  <c r="AQ264" i="4" s="1"/>
  <c r="AP264" i="4" a="1"/>
  <c r="AP264" i="4" s="1"/>
  <c r="AO264" i="4" a="1"/>
  <c r="AO264" i="4" s="1"/>
  <c r="AN264" i="4" a="1"/>
  <c r="AN264" i="4" s="1"/>
  <c r="AM264" i="4" a="1"/>
  <c r="AM264" i="4"/>
  <c r="AL264" i="4" a="1"/>
  <c r="AL264" i="4" s="1"/>
  <c r="AK264" i="4" a="1"/>
  <c r="AK264" i="4" s="1"/>
  <c r="AJ264" i="4" a="1"/>
  <c r="AJ264" i="4" s="1"/>
  <c r="AI264" i="4" a="1"/>
  <c r="AI264" i="4"/>
  <c r="AH264" i="4" a="1"/>
  <c r="AH264" i="4" s="1"/>
  <c r="AG264" i="4" a="1"/>
  <c r="AG264" i="4" s="1"/>
  <c r="AF264" i="4" a="1"/>
  <c r="AF264" i="4" s="1"/>
  <c r="AE264" i="4" a="1"/>
  <c r="AE264" i="4"/>
  <c r="AD264" i="4" a="1"/>
  <c r="AD264" i="4" s="1"/>
  <c r="AC264" i="4" a="1"/>
  <c r="AC264" i="4" s="1"/>
  <c r="AB264" i="4" a="1"/>
  <c r="AB264" i="4" s="1"/>
  <c r="AA264" i="4" a="1"/>
  <c r="AA264" i="4"/>
  <c r="Z264" i="4" a="1"/>
  <c r="Z264" i="4" s="1"/>
  <c r="Y264" i="4" a="1"/>
  <c r="Y264" i="4" s="1"/>
  <c r="X264" i="4" a="1"/>
  <c r="X264" i="4" s="1"/>
  <c r="W264" i="4" a="1"/>
  <c r="W264" i="4"/>
  <c r="V264" i="4" a="1"/>
  <c r="V264" i="4" s="1"/>
  <c r="U264" i="4" a="1"/>
  <c r="U264" i="4" s="1"/>
  <c r="T264" i="4" a="1"/>
  <c r="T264" i="4" s="1"/>
  <c r="S264" i="4" a="1"/>
  <c r="S264" i="4"/>
  <c r="R264" i="4" a="1"/>
  <c r="R264" i="4" s="1"/>
  <c r="Q264" i="4" a="1"/>
  <c r="Q264" i="4" s="1"/>
  <c r="P264" i="4" a="1"/>
  <c r="P264" i="4" s="1"/>
  <c r="O264" i="4" a="1"/>
  <c r="O264" i="4"/>
  <c r="N264" i="4" a="1"/>
  <c r="N264" i="4" s="1"/>
  <c r="M264" i="4" a="1"/>
  <c r="M264" i="4" s="1"/>
  <c r="L264" i="4" a="1"/>
  <c r="L264" i="4" s="1"/>
  <c r="K264" i="4" a="1"/>
  <c r="K264" i="4"/>
  <c r="J264" i="4" a="1"/>
  <c r="J264" i="4" s="1"/>
  <c r="I264" i="4" a="1"/>
  <c r="I264" i="4" s="1"/>
  <c r="H264" i="4" a="1"/>
  <c r="H264" i="4" s="1"/>
  <c r="G264" i="4" a="1"/>
  <c r="G264" i="4"/>
  <c r="F264" i="4" a="1"/>
  <c r="F264" i="4" s="1"/>
  <c r="D843" i="4"/>
  <c r="C843" i="4"/>
  <c r="B843" i="4" s="1"/>
  <c r="D842" i="4"/>
  <c r="C842" i="4"/>
  <c r="B842" i="4" s="1"/>
  <c r="D841" i="4"/>
  <c r="C841" i="4"/>
  <c r="B841" i="4" s="1"/>
  <c r="D840" i="4"/>
  <c r="C840" i="4"/>
  <c r="B840" i="4" s="1"/>
  <c r="D839" i="4"/>
  <c r="B839" i="4" s="1"/>
  <c r="C839" i="4"/>
  <c r="D837" i="4"/>
  <c r="C837" i="4"/>
  <c r="B837" i="4" s="1"/>
  <c r="D836" i="4"/>
  <c r="C836" i="4"/>
  <c r="B836" i="4"/>
  <c r="D835" i="4"/>
  <c r="C835" i="4"/>
  <c r="B835" i="4"/>
  <c r="D834" i="4"/>
  <c r="B834" i="4" s="1"/>
  <c r="C834" i="4"/>
  <c r="D833" i="4"/>
  <c r="C833" i="4"/>
  <c r="B833" i="4" s="1"/>
  <c r="D831" i="4"/>
  <c r="C831" i="4"/>
  <c r="B831" i="4" s="1"/>
  <c r="D830" i="4"/>
  <c r="C830" i="4"/>
  <c r="B830" i="4" s="1"/>
  <c r="D829" i="4"/>
  <c r="B829" i="4" s="1"/>
  <c r="C829" i="4"/>
  <c r="D828" i="4"/>
  <c r="C828" i="4"/>
  <c r="D827" i="4"/>
  <c r="C827" i="4"/>
  <c r="B827" i="4"/>
  <c r="B825" i="4"/>
  <c r="B824" i="4"/>
  <c r="B823" i="4"/>
  <c r="AT821" i="4"/>
  <c r="AS821" i="4"/>
  <c r="AR821" i="4"/>
  <c r="AQ821" i="4"/>
  <c r="AP821" i="4"/>
  <c r="AO821" i="4"/>
  <c r="AN821" i="4"/>
  <c r="AM821" i="4"/>
  <c r="AL821" i="4"/>
  <c r="AK821" i="4"/>
  <c r="AJ821" i="4"/>
  <c r="AI821" i="4"/>
  <c r="AH821" i="4"/>
  <c r="AG821" i="4"/>
  <c r="AF821" i="4"/>
  <c r="AE821" i="4"/>
  <c r="AD821" i="4"/>
  <c r="AC821" i="4"/>
  <c r="AB821" i="4"/>
  <c r="AA821" i="4"/>
  <c r="Z821" i="4"/>
  <c r="Y821" i="4"/>
  <c r="X821" i="4"/>
  <c r="W821" i="4"/>
  <c r="V821" i="4"/>
  <c r="U821" i="4"/>
  <c r="T821" i="4"/>
  <c r="S821" i="4"/>
  <c r="R821" i="4"/>
  <c r="Q821" i="4"/>
  <c r="P821" i="4"/>
  <c r="O821" i="4"/>
  <c r="N821" i="4"/>
  <c r="M821" i="4"/>
  <c r="L821" i="4"/>
  <c r="K821" i="4"/>
  <c r="J821" i="4"/>
  <c r="I821" i="4"/>
  <c r="H821" i="4"/>
  <c r="G821" i="4"/>
  <c r="F821" i="4"/>
  <c r="E821" i="4"/>
  <c r="C820" i="4"/>
  <c r="D820" i="4" s="1"/>
  <c r="B820" i="4" s="1"/>
  <c r="C819" i="4"/>
  <c r="C818" i="4"/>
  <c r="C817" i="4"/>
  <c r="C816" i="4"/>
  <c r="D819" i="4" s="1"/>
  <c r="B819" i="4" s="1"/>
  <c r="D814" i="4"/>
  <c r="D821" i="4" s="1"/>
  <c r="C814" i="4" a="1"/>
  <c r="C814" i="4" s="1"/>
  <c r="B814" i="4"/>
  <c r="D812" i="4"/>
  <c r="D812" i="4" a="1"/>
  <c r="C812" i="4"/>
  <c r="B812" i="4" s="1"/>
  <c r="D811" i="4"/>
  <c r="B811" i="4" s="1"/>
  <c r="D811" i="4" a="1"/>
  <c r="C811" i="4"/>
  <c r="C810" i="4"/>
  <c r="C809" i="4"/>
  <c r="C808" i="4"/>
  <c r="C806" i="4"/>
  <c r="B806" i="4" s="1"/>
  <c r="D805" i="4"/>
  <c r="B805" i="4" s="1"/>
  <c r="C805" i="4"/>
  <c r="D804" i="4"/>
  <c r="C804" i="4"/>
  <c r="D806" i="4" s="1"/>
  <c r="C802" i="4"/>
  <c r="C801" i="4"/>
  <c r="C800" i="4"/>
  <c r="D800" i="4" s="1"/>
  <c r="C798" i="4"/>
  <c r="D797" i="4" s="1"/>
  <c r="C797" i="4"/>
  <c r="C796" i="4"/>
  <c r="D798" i="4" s="1"/>
  <c r="D794" i="4"/>
  <c r="C794" i="4"/>
  <c r="B794" i="4"/>
  <c r="D793" i="4"/>
  <c r="B793" i="4" s="1"/>
  <c r="C793" i="4"/>
  <c r="D792" i="4"/>
  <c r="C792" i="4"/>
  <c r="B792" i="4"/>
  <c r="C790" i="4"/>
  <c r="C789" i="4"/>
  <c r="C788" i="4"/>
  <c r="D786" i="4"/>
  <c r="C786" i="4"/>
  <c r="C785" i="4"/>
  <c r="D784" i="4"/>
  <c r="B784" i="4" s="1"/>
  <c r="C784" i="4"/>
  <c r="D782" i="4"/>
  <c r="B782" i="4" s="1"/>
  <c r="C782" i="4"/>
  <c r="C781" i="4"/>
  <c r="C780" i="4"/>
  <c r="C777" i="4"/>
  <c r="C776" i="4"/>
  <c r="C775" i="4"/>
  <c r="C774" i="4"/>
  <c r="D777" i="4" s="1"/>
  <c r="C772" i="4"/>
  <c r="C771" i="4"/>
  <c r="C770" i="4"/>
  <c r="C769" i="4"/>
  <c r="D772" i="4" s="1"/>
  <c r="B772" i="4" s="1"/>
  <c r="C767" i="4"/>
  <c r="C766" i="4"/>
  <c r="C765" i="4"/>
  <c r="C764" i="4"/>
  <c r="D762" i="4"/>
  <c r="B762" i="4" s="1"/>
  <c r="C762" i="4"/>
  <c r="C761" i="4"/>
  <c r="C760" i="4"/>
  <c r="C759" i="4"/>
  <c r="D761" i="4" s="1"/>
  <c r="B761" i="4" s="1"/>
  <c r="C757" i="4"/>
  <c r="C756" i="4"/>
  <c r="C755" i="4"/>
  <c r="C754" i="4"/>
  <c r="D752" i="4"/>
  <c r="C752" i="4"/>
  <c r="B752" i="4"/>
  <c r="D751" i="4"/>
  <c r="B751" i="4" s="1"/>
  <c r="C751" i="4"/>
  <c r="C750" i="4"/>
  <c r="C749" i="4"/>
  <c r="C747" i="4"/>
  <c r="C746" i="4"/>
  <c r="D745" i="4"/>
  <c r="C745" i="4"/>
  <c r="C744" i="4"/>
  <c r="D742" i="4"/>
  <c r="B742" i="4" s="1"/>
  <c r="C742" i="4"/>
  <c r="D741" i="4"/>
  <c r="B741" i="4" s="1"/>
  <c r="C741" i="4"/>
  <c r="C740" i="4"/>
  <c r="C739" i="4"/>
  <c r="D736" i="4" a="1"/>
  <c r="D736" i="4" s="1"/>
  <c r="C736" i="4"/>
  <c r="B736" i="4" s="1"/>
  <c r="C735" i="4"/>
  <c r="B735" i="4" s="1"/>
  <c r="C734" i="4"/>
  <c r="B734" i="4" s="1"/>
  <c r="C733" i="4"/>
  <c r="C732" i="4"/>
  <c r="D731" i="4"/>
  <c r="C731" i="4"/>
  <c r="C730" i="4"/>
  <c r="D733" i="4" s="1"/>
  <c r="B728" i="4"/>
  <c r="C727" i="4"/>
  <c r="C726" i="4"/>
  <c r="C725" i="4"/>
  <c r="C724" i="4"/>
  <c r="D721" i="4"/>
  <c r="C721" i="4"/>
  <c r="B721" i="4" s="1"/>
  <c r="D720" i="4"/>
  <c r="B720" i="4" s="1"/>
  <c r="C720" i="4"/>
  <c r="D719" i="4"/>
  <c r="B719" i="4" s="1"/>
  <c r="C719" i="4"/>
  <c r="D718" i="4"/>
  <c r="C718" i="4"/>
  <c r="B718" i="4"/>
  <c r="D716" i="4" a="1"/>
  <c r="D716" i="4" s="1"/>
  <c r="C716" i="4"/>
  <c r="D715" i="4"/>
  <c r="C715" i="4"/>
  <c r="D714" i="4"/>
  <c r="C714" i="4"/>
  <c r="B714" i="4"/>
  <c r="D713" i="4"/>
  <c r="B713" i="4" s="1"/>
  <c r="C713" i="4"/>
  <c r="D712" i="4"/>
  <c r="C712" i="4"/>
  <c r="B712" i="4"/>
  <c r="C710" i="4"/>
  <c r="C709" i="4"/>
  <c r="C708" i="4"/>
  <c r="C706" i="4"/>
  <c r="C705" i="4"/>
  <c r="C704" i="4"/>
  <c r="D702" i="4"/>
  <c r="D702" i="4" a="1"/>
  <c r="C702" i="4"/>
  <c r="B702" i="4" s="1"/>
  <c r="C701" i="4"/>
  <c r="C700" i="4"/>
  <c r="D698" i="4" s="1"/>
  <c r="B698" i="4" s="1"/>
  <c r="D699" i="4"/>
  <c r="C699" i="4"/>
  <c r="B699" i="4" s="1"/>
  <c r="C698" i="4"/>
  <c r="C697" i="4"/>
  <c r="D695" i="4"/>
  <c r="D695" i="4" a="1"/>
  <c r="C695" i="4"/>
  <c r="B695" i="4" s="1"/>
  <c r="D694" i="4" a="1"/>
  <c r="D694" i="4" s="1"/>
  <c r="B694" i="4" s="1"/>
  <c r="C694" i="4"/>
  <c r="C692" i="4"/>
  <c r="C691" i="4"/>
  <c r="C690" i="4"/>
  <c r="C689" i="4"/>
  <c r="C688" i="4"/>
  <c r="C687" i="4"/>
  <c r="D685" i="4"/>
  <c r="D685" i="4" a="1"/>
  <c r="C685" i="4"/>
  <c r="B685" i="4"/>
  <c r="D684" i="4" a="1"/>
  <c r="D684" i="4" s="1"/>
  <c r="C684" i="4"/>
  <c r="B684" i="4" s="1"/>
  <c r="D683" i="4"/>
  <c r="D683" i="4" a="1"/>
  <c r="C683" i="4"/>
  <c r="B683" i="4" s="1"/>
  <c r="D682" i="4" a="1"/>
  <c r="D682" i="4" s="1"/>
  <c r="C682" i="4"/>
  <c r="B682" i="4" s="1"/>
  <c r="D680" i="4"/>
  <c r="D680" i="4" a="1"/>
  <c r="C680" i="4"/>
  <c r="B680" i="4"/>
  <c r="D679" i="4" a="1"/>
  <c r="D679" i="4" s="1"/>
  <c r="C679" i="4"/>
  <c r="D678" i="4"/>
  <c r="B678" i="4" s="1"/>
  <c r="D678" i="4" a="1"/>
  <c r="C678" i="4"/>
  <c r="AT676" i="4"/>
  <c r="AS676" i="4"/>
  <c r="AQ676" i="4"/>
  <c r="AP676" i="4"/>
  <c r="AO676" i="4"/>
  <c r="AN676" i="4"/>
  <c r="AK676" i="4"/>
  <c r="AJ676" i="4"/>
  <c r="AH676" i="4"/>
  <c r="AG676" i="4"/>
  <c r="AF676" i="4"/>
  <c r="AE676" i="4"/>
  <c r="AC676" i="4"/>
  <c r="AB676" i="4"/>
  <c r="AA676" i="4"/>
  <c r="Z676" i="4"/>
  <c r="X676" i="4"/>
  <c r="U676" i="4"/>
  <c r="T676" i="4"/>
  <c r="S676" i="4"/>
  <c r="R676" i="4"/>
  <c r="Q676" i="4"/>
  <c r="P676" i="4"/>
  <c r="O676" i="4"/>
  <c r="N676" i="4"/>
  <c r="L676" i="4"/>
  <c r="K676" i="4"/>
  <c r="J676" i="4"/>
  <c r="I676" i="4"/>
  <c r="D676" i="4" s="1"/>
  <c r="H676" i="4"/>
  <c r="G676" i="4"/>
  <c r="AT675" i="4"/>
  <c r="AS675" i="4"/>
  <c r="AQ675" i="4"/>
  <c r="AP675" i="4"/>
  <c r="AO675" i="4"/>
  <c r="AN675" i="4"/>
  <c r="AK675" i="4"/>
  <c r="AJ675" i="4"/>
  <c r="AH675" i="4"/>
  <c r="AG675" i="4"/>
  <c r="AF675" i="4"/>
  <c r="AE675" i="4"/>
  <c r="AC675" i="4"/>
  <c r="AB675" i="4"/>
  <c r="AA675" i="4"/>
  <c r="Z675" i="4"/>
  <c r="X675" i="4"/>
  <c r="U675" i="4"/>
  <c r="T675" i="4"/>
  <c r="S675" i="4"/>
  <c r="R675" i="4"/>
  <c r="Q675" i="4"/>
  <c r="P675" i="4"/>
  <c r="O675" i="4"/>
  <c r="N675" i="4"/>
  <c r="L675" i="4"/>
  <c r="K675" i="4"/>
  <c r="J675" i="4"/>
  <c r="I675" i="4"/>
  <c r="D675" i="4" s="1"/>
  <c r="H675" i="4"/>
  <c r="G675" i="4"/>
  <c r="D674" i="4"/>
  <c r="D672" i="4" a="1"/>
  <c r="D672" i="4" s="1"/>
  <c r="D670" i="4"/>
  <c r="D669" i="4"/>
  <c r="D668" i="4"/>
  <c r="D667" i="4"/>
  <c r="D665" i="4" a="1"/>
  <c r="D665" i="4" s="1"/>
  <c r="D661" i="4" a="1"/>
  <c r="D661" i="4" s="1"/>
  <c r="D659" i="4"/>
  <c r="D657" i="4"/>
  <c r="D657" i="4" a="1"/>
  <c r="AT654" i="4"/>
  <c r="AS654" i="4"/>
  <c r="AQ654" i="4"/>
  <c r="AP654" i="4"/>
  <c r="AO654" i="4"/>
  <c r="AK654" i="4"/>
  <c r="AH654" i="4"/>
  <c r="AG654" i="4"/>
  <c r="AF654" i="4"/>
  <c r="AE654" i="4"/>
  <c r="AC654" i="4"/>
  <c r="AB654" i="4"/>
  <c r="AA654" i="4"/>
  <c r="Z654" i="4"/>
  <c r="X654" i="4"/>
  <c r="U654" i="4"/>
  <c r="T654" i="4"/>
  <c r="S654" i="4"/>
  <c r="R654" i="4"/>
  <c r="Q654" i="4"/>
  <c r="P654" i="4"/>
  <c r="O654" i="4"/>
  <c r="N654" i="4"/>
  <c r="L654" i="4"/>
  <c r="K654" i="4"/>
  <c r="J654" i="4"/>
  <c r="I654" i="4"/>
  <c r="H654" i="4"/>
  <c r="G654" i="4"/>
  <c r="C654" i="4" s="1"/>
  <c r="B654" i="4" s="1"/>
  <c r="F654" i="4"/>
  <c r="D654" i="4"/>
  <c r="AT653" i="4"/>
  <c r="AS653" i="4"/>
  <c r="AQ653" i="4"/>
  <c r="AP653" i="4"/>
  <c r="AO653" i="4"/>
  <c r="AM653" i="4"/>
  <c r="AL653" i="4"/>
  <c r="AK653" i="4"/>
  <c r="AH653" i="4"/>
  <c r="AG653" i="4"/>
  <c r="AF653" i="4"/>
  <c r="AE653" i="4"/>
  <c r="AC653" i="4"/>
  <c r="AB653" i="4"/>
  <c r="AA653" i="4"/>
  <c r="Z653" i="4"/>
  <c r="X653" i="4"/>
  <c r="U653" i="4"/>
  <c r="T653" i="4"/>
  <c r="S653" i="4"/>
  <c r="R653" i="4"/>
  <c r="Q653" i="4"/>
  <c r="P653" i="4"/>
  <c r="O653" i="4"/>
  <c r="N653" i="4"/>
  <c r="M653" i="4"/>
  <c r="L653" i="4"/>
  <c r="K653" i="4"/>
  <c r="J653" i="4"/>
  <c r="I653" i="4"/>
  <c r="H653" i="4"/>
  <c r="G653" i="4"/>
  <c r="F653" i="4"/>
  <c r="D652" i="4"/>
  <c r="D650" i="4" a="1"/>
  <c r="D650" i="4" s="1"/>
  <c r="D648" i="4"/>
  <c r="D647" i="4"/>
  <c r="D646" i="4"/>
  <c r="D645" i="4"/>
  <c r="D643" i="4"/>
  <c r="D643" i="4" a="1"/>
  <c r="D639" i="4" a="1"/>
  <c r="D639" i="4" s="1"/>
  <c r="D637" i="4"/>
  <c r="D635" i="4" a="1"/>
  <c r="D635" i="4" s="1"/>
  <c r="D631" i="4"/>
  <c r="C626" i="4"/>
  <c r="C625" i="4"/>
  <c r="C624" i="4"/>
  <c r="C622" i="4"/>
  <c r="D621" i="4"/>
  <c r="C621" i="4"/>
  <c r="C620" i="4"/>
  <c r="D618" i="4"/>
  <c r="C618" i="4"/>
  <c r="C617" i="4"/>
  <c r="D616" i="4" s="1"/>
  <c r="B616" i="4" s="1"/>
  <c r="C616" i="4"/>
  <c r="D614" i="4"/>
  <c r="C614" i="4"/>
  <c r="D613" i="4"/>
  <c r="B613" i="4" s="1"/>
  <c r="C613" i="4"/>
  <c r="C612" i="4"/>
  <c r="D609" i="4" a="1"/>
  <c r="D609" i="4" s="1"/>
  <c r="C609" i="4"/>
  <c r="D608" i="4"/>
  <c r="D608" i="4" a="1"/>
  <c r="C608" i="4"/>
  <c r="D606" i="4" a="1"/>
  <c r="D606" i="4" s="1"/>
  <c r="C606" i="4"/>
  <c r="B606" i="4" s="1"/>
  <c r="D605" i="4"/>
  <c r="D605" i="4" a="1"/>
  <c r="C605" i="4"/>
  <c r="B605" i="4" s="1"/>
  <c r="D604" i="4"/>
  <c r="D604" i="4" a="1"/>
  <c r="C604" i="4"/>
  <c r="B604" i="4" s="1"/>
  <c r="D603" i="4"/>
  <c r="D603" i="4" a="1"/>
  <c r="C603" i="4"/>
  <c r="B603" i="4" s="1"/>
  <c r="D602" i="4"/>
  <c r="D602" i="4" a="1"/>
  <c r="C602" i="4"/>
  <c r="C599" i="4"/>
  <c r="C597" i="4"/>
  <c r="C596" i="4"/>
  <c r="D588" i="4"/>
  <c r="D593" i="4"/>
  <c r="D583" i="4"/>
  <c r="D583" i="4" a="1"/>
  <c r="C583" i="4"/>
  <c r="B583" i="4" s="1"/>
  <c r="D582" i="4"/>
  <c r="C582" i="4"/>
  <c r="B582" i="4" s="1"/>
  <c r="C581" i="4"/>
  <c r="D580" i="4"/>
  <c r="B580" i="4" s="1"/>
  <c r="C580" i="4"/>
  <c r="D578" i="4"/>
  <c r="C578" i="4"/>
  <c r="C577" i="4"/>
  <c r="C576" i="4"/>
  <c r="D574" i="4"/>
  <c r="B574" i="4" s="1"/>
  <c r="C574" i="4"/>
  <c r="C573" i="4"/>
  <c r="B573" i="4"/>
  <c r="D572" i="4"/>
  <c r="B572" i="4" s="1"/>
  <c r="C572" i="4"/>
  <c r="D573" i="4" s="1"/>
  <c r="C570" i="4"/>
  <c r="C569" i="4"/>
  <c r="C568" i="4"/>
  <c r="AT565" i="4"/>
  <c r="AS565" i="4"/>
  <c r="AR565" i="4"/>
  <c r="AQ565" i="4"/>
  <c r="AP565" i="4"/>
  <c r="AO565" i="4"/>
  <c r="AN565" i="4"/>
  <c r="AM565" i="4"/>
  <c r="AL565" i="4"/>
  <c r="AK565" i="4"/>
  <c r="AJ565" i="4"/>
  <c r="AI565" i="4"/>
  <c r="AH565" i="4"/>
  <c r="AG565" i="4"/>
  <c r="AF565" i="4"/>
  <c r="AE565" i="4"/>
  <c r="AD565" i="4"/>
  <c r="AC565" i="4"/>
  <c r="AB565" i="4"/>
  <c r="AA565" i="4"/>
  <c r="Z565" i="4"/>
  <c r="Y565" i="4"/>
  <c r="X565" i="4"/>
  <c r="W565" i="4"/>
  <c r="V565" i="4"/>
  <c r="U565" i="4"/>
  <c r="T565" i="4"/>
  <c r="S565" i="4"/>
  <c r="R565" i="4"/>
  <c r="Q565" i="4"/>
  <c r="P565" i="4"/>
  <c r="O565" i="4"/>
  <c r="N565" i="4"/>
  <c r="M565" i="4"/>
  <c r="L565" i="4"/>
  <c r="K565" i="4"/>
  <c r="J565" i="4"/>
  <c r="I565" i="4"/>
  <c r="H565" i="4"/>
  <c r="G565" i="4"/>
  <c r="F565" i="4"/>
  <c r="E565" i="4"/>
  <c r="B565" i="4"/>
  <c r="D564" i="4"/>
  <c r="B564" i="4" s="1"/>
  <c r="D564" i="4" a="1"/>
  <c r="C564" i="4"/>
  <c r="D563" i="4" a="1"/>
  <c r="D563" i="4" s="1"/>
  <c r="B563" i="4" s="1"/>
  <c r="C563" i="4"/>
  <c r="D562" i="4"/>
  <c r="D562" i="4" a="1"/>
  <c r="C562" i="4"/>
  <c r="D561" i="4" a="1"/>
  <c r="D561" i="4" s="1"/>
  <c r="B561" i="4" s="1"/>
  <c r="C561" i="4"/>
  <c r="D560" i="4" a="1"/>
  <c r="D560" i="4" s="1"/>
  <c r="C560" i="4"/>
  <c r="D559" i="4" a="1"/>
  <c r="D559" i="4" s="1"/>
  <c r="C559" i="4"/>
  <c r="B559" i="4"/>
  <c r="D558" i="4" a="1"/>
  <c r="D558" i="4" s="1"/>
  <c r="B558" i="4" s="1"/>
  <c r="C558" i="4"/>
  <c r="D557" i="4" a="1"/>
  <c r="D557" i="4" s="1"/>
  <c r="C557" i="4"/>
  <c r="B557" i="4"/>
  <c r="D556" i="4"/>
  <c r="D556" i="4" a="1"/>
  <c r="C556" i="4"/>
  <c r="B556" i="4" s="1"/>
  <c r="D555" i="4" a="1"/>
  <c r="D555" i="4" s="1"/>
  <c r="B555" i="4" s="1"/>
  <c r="C555" i="4"/>
  <c r="D554" i="4" a="1"/>
  <c r="D554" i="4" s="1"/>
  <c r="B554" i="4" s="1"/>
  <c r="C554" i="4"/>
  <c r="D553" i="4" a="1"/>
  <c r="D553" i="4" s="1"/>
  <c r="B553" i="4" s="1"/>
  <c r="C553" i="4"/>
  <c r="D552" i="4" a="1"/>
  <c r="D552" i="4" s="1"/>
  <c r="C552" i="4"/>
  <c r="B552" i="4" s="1"/>
  <c r="D550" i="4" a="1"/>
  <c r="D550" i="4" s="1"/>
  <c r="C550" i="4"/>
  <c r="B550" i="4"/>
  <c r="D549" i="4"/>
  <c r="D549" i="4" a="1"/>
  <c r="C549" i="4"/>
  <c r="B549" i="4"/>
  <c r="D548" i="4" a="1"/>
  <c r="D548" i="4" s="1"/>
  <c r="C548" i="4"/>
  <c r="B548" i="4"/>
  <c r="D547" i="4"/>
  <c r="B547" i="4" s="1"/>
  <c r="D547" i="4" a="1"/>
  <c r="C547" i="4"/>
  <c r="AT545" i="4"/>
  <c r="AS545" i="4"/>
  <c r="AR545" i="4"/>
  <c r="AQ545" i="4"/>
  <c r="AP545" i="4"/>
  <c r="AO545" i="4"/>
  <c r="AN545" i="4"/>
  <c r="AM545" i="4"/>
  <c r="AL545" i="4"/>
  <c r="AK545" i="4"/>
  <c r="AJ545" i="4"/>
  <c r="AI545" i="4"/>
  <c r="AH545" i="4"/>
  <c r="AG545" i="4"/>
  <c r="AF545" i="4"/>
  <c r="AE545" i="4"/>
  <c r="AD545" i="4"/>
  <c r="AC545" i="4"/>
  <c r="AB545" i="4"/>
  <c r="AA545" i="4"/>
  <c r="Z545" i="4"/>
  <c r="Y545" i="4"/>
  <c r="X545" i="4"/>
  <c r="W545" i="4"/>
  <c r="V545" i="4"/>
  <c r="U545" i="4"/>
  <c r="T545" i="4"/>
  <c r="S545" i="4"/>
  <c r="R545" i="4"/>
  <c r="Q545" i="4"/>
  <c r="P545" i="4"/>
  <c r="O545" i="4"/>
  <c r="N545" i="4"/>
  <c r="M545" i="4"/>
  <c r="L545" i="4"/>
  <c r="K545" i="4"/>
  <c r="J545" i="4"/>
  <c r="I545" i="4"/>
  <c r="H545" i="4"/>
  <c r="G545" i="4"/>
  <c r="D545" i="4" s="1" a="1"/>
  <c r="D545" i="4" s="1"/>
  <c r="F545" i="4"/>
  <c r="E545" i="4"/>
  <c r="C545" i="4"/>
  <c r="B545" i="4" s="1"/>
  <c r="D544" i="4"/>
  <c r="D544" i="4" a="1"/>
  <c r="C544" i="4"/>
  <c r="B544" i="4"/>
  <c r="D543" i="4" a="1"/>
  <c r="D543" i="4" s="1"/>
  <c r="C543" i="4"/>
  <c r="B543" i="4"/>
  <c r="D542" i="4"/>
  <c r="B542" i="4" s="1"/>
  <c r="D542" i="4" a="1"/>
  <c r="C542" i="4"/>
  <c r="D541" i="4" a="1"/>
  <c r="D541" i="4" s="1"/>
  <c r="B541" i="4" s="1"/>
  <c r="C541" i="4"/>
  <c r="D539" i="4"/>
  <c r="B539" i="4" s="1"/>
  <c r="D539" i="4" a="1"/>
  <c r="C539" i="4"/>
  <c r="D538" i="4" a="1"/>
  <c r="D538" i="4" s="1"/>
  <c r="C538" i="4"/>
  <c r="D537" i="4" a="1"/>
  <c r="D537" i="4" s="1"/>
  <c r="B537" i="4" s="1"/>
  <c r="C537" i="4"/>
  <c r="D536" i="4" a="1"/>
  <c r="D536" i="4" s="1"/>
  <c r="C536" i="4"/>
  <c r="B536" i="4" s="1"/>
  <c r="D535" i="4" a="1"/>
  <c r="D535" i="4" s="1"/>
  <c r="B535" i="4" s="1"/>
  <c r="C535" i="4"/>
  <c r="D534" i="4" a="1"/>
  <c r="D534" i="4" s="1"/>
  <c r="B534" i="4" s="1"/>
  <c r="C534" i="4"/>
  <c r="D533" i="4"/>
  <c r="B533" i="4" s="1"/>
  <c r="D533" i="4" a="1"/>
  <c r="C533" i="4"/>
  <c r="D532" i="4" a="1"/>
  <c r="D532" i="4" s="1"/>
  <c r="C532" i="4"/>
  <c r="B532" i="4" s="1"/>
  <c r="D531" i="4" a="1"/>
  <c r="D531" i="4" s="1"/>
  <c r="B531" i="4" s="1"/>
  <c r="C531" i="4"/>
  <c r="D530" i="4" a="1"/>
  <c r="D530" i="4" s="1"/>
  <c r="B530" i="4" s="1"/>
  <c r="C530" i="4"/>
  <c r="D529" i="4" a="1"/>
  <c r="D529" i="4" s="1"/>
  <c r="B529" i="4" s="1"/>
  <c r="C529" i="4"/>
  <c r="D527" i="4" a="1"/>
  <c r="D527" i="4" s="1"/>
  <c r="C527" i="4"/>
  <c r="B527" i="4" s="1"/>
  <c r="D526" i="4"/>
  <c r="D526" i="4" a="1"/>
  <c r="C526" i="4"/>
  <c r="B526" i="4"/>
  <c r="D525" i="4" a="1"/>
  <c r="D525" i="4" s="1"/>
  <c r="C525" i="4"/>
  <c r="B525" i="4" s="1"/>
  <c r="D524" i="4" a="1"/>
  <c r="D524" i="4" s="1"/>
  <c r="B524" i="4" s="1"/>
  <c r="C524" i="4"/>
  <c r="D523" i="4" a="1"/>
  <c r="D523" i="4" s="1"/>
  <c r="B523" i="4" s="1"/>
  <c r="C523" i="4"/>
  <c r="D522" i="4"/>
  <c r="B522" i="4" s="1"/>
  <c r="D522" i="4" a="1"/>
  <c r="C522" i="4"/>
  <c r="D521" i="4" a="1"/>
  <c r="D521" i="4" s="1"/>
  <c r="C521" i="4"/>
  <c r="D520" i="4"/>
  <c r="B520" i="4" s="1"/>
  <c r="D520" i="4" a="1"/>
  <c r="C520" i="4"/>
  <c r="D519" i="4" a="1"/>
  <c r="D519" i="4" s="1"/>
  <c r="C519" i="4"/>
  <c r="B519" i="4" s="1"/>
  <c r="D518" i="4" a="1"/>
  <c r="D518" i="4" s="1"/>
  <c r="B518" i="4" s="1"/>
  <c r="C518" i="4"/>
  <c r="D517" i="4" a="1"/>
  <c r="D517" i="4" s="1"/>
  <c r="B517" i="4" s="1"/>
  <c r="C517" i="4"/>
  <c r="D514" i="4"/>
  <c r="D514" i="4" a="1"/>
  <c r="C514" i="4"/>
  <c r="B514" i="4"/>
  <c r="D513" i="4" a="1"/>
  <c r="D513" i="4" s="1"/>
  <c r="C513" i="4"/>
  <c r="B513" i="4" s="1"/>
  <c r="D512" i="4"/>
  <c r="D512" i="4" a="1"/>
  <c r="C512" i="4"/>
  <c r="B512" i="4"/>
  <c r="D511" i="4" a="1"/>
  <c r="D511" i="4" s="1"/>
  <c r="C511" i="4"/>
  <c r="B511" i="4" s="1"/>
  <c r="D510" i="4" a="1"/>
  <c r="D510" i="4" s="1"/>
  <c r="B510" i="4" s="1"/>
  <c r="C510" i="4"/>
  <c r="D509" i="4" a="1"/>
  <c r="D509" i="4" s="1"/>
  <c r="C509" i="4"/>
  <c r="B509" i="4" s="1"/>
  <c r="D508" i="4"/>
  <c r="D508" i="4" a="1"/>
  <c r="C508" i="4"/>
  <c r="B508" i="4"/>
  <c r="D507" i="4" a="1"/>
  <c r="D507" i="4" s="1"/>
  <c r="C507" i="4"/>
  <c r="B507" i="4"/>
  <c r="D506" i="4" a="1"/>
  <c r="D506" i="4" s="1"/>
  <c r="B506" i="4" s="1"/>
  <c r="C506" i="4"/>
  <c r="D505" i="4" a="1"/>
  <c r="D505" i="4" s="1"/>
  <c r="B505" i="4" s="1"/>
  <c r="C505" i="4"/>
  <c r="D504" i="4"/>
  <c r="B504" i="4" s="1"/>
  <c r="D504" i="4" a="1"/>
  <c r="C504" i="4"/>
  <c r="D502" i="4" a="1"/>
  <c r="D502" i="4" s="1"/>
  <c r="C502" i="4"/>
  <c r="D501" i="4"/>
  <c r="D501" i="4" a="1"/>
  <c r="C501" i="4"/>
  <c r="B501" i="4"/>
  <c r="D500" i="4" a="1"/>
  <c r="D500" i="4" s="1"/>
  <c r="C500" i="4"/>
  <c r="B500" i="4"/>
  <c r="D499" i="4" a="1"/>
  <c r="D499" i="4" s="1"/>
  <c r="C499" i="4"/>
  <c r="B499" i="4"/>
  <c r="D498" i="4" a="1"/>
  <c r="D498" i="4" s="1"/>
  <c r="C498" i="4"/>
  <c r="B498" i="4"/>
  <c r="D497" i="4"/>
  <c r="D497" i="4" a="1"/>
  <c r="C497" i="4"/>
  <c r="B497" i="4"/>
  <c r="D496" i="4" a="1"/>
  <c r="D496" i="4" s="1"/>
  <c r="C496" i="4"/>
  <c r="D495" i="4"/>
  <c r="B495" i="4" s="1"/>
  <c r="D495" i="4" a="1"/>
  <c r="C495" i="4"/>
  <c r="D494" i="4" a="1"/>
  <c r="D494" i="4" s="1"/>
  <c r="C494" i="4"/>
  <c r="B494" i="4" s="1"/>
  <c r="D493" i="4" a="1"/>
  <c r="D493" i="4" s="1"/>
  <c r="B493" i="4" s="1"/>
  <c r="C493" i="4"/>
  <c r="D492" i="4" a="1"/>
  <c r="D492" i="4" s="1"/>
  <c r="C492" i="4"/>
  <c r="B492" i="4"/>
  <c r="C489" i="4"/>
  <c r="C488" i="4"/>
  <c r="D487" i="4"/>
  <c r="C487" i="4"/>
  <c r="C486" i="4"/>
  <c r="C485" i="4"/>
  <c r="C484" i="4"/>
  <c r="D486" i="4" s="1"/>
  <c r="C483" i="4"/>
  <c r="C481" i="4"/>
  <c r="C480" i="4"/>
  <c r="C479" i="4"/>
  <c r="C478" i="4"/>
  <c r="C477" i="4"/>
  <c r="C476" i="4"/>
  <c r="D479" i="4" s="1"/>
  <c r="C475" i="4"/>
  <c r="C473" i="4"/>
  <c r="C472" i="4"/>
  <c r="C471" i="4"/>
  <c r="C470" i="4"/>
  <c r="C469" i="4"/>
  <c r="D469" i="4" s="1"/>
  <c r="C468" i="4"/>
  <c r="C467" i="4"/>
  <c r="D465" i="4"/>
  <c r="C465" i="4"/>
  <c r="C464" i="4"/>
  <c r="C463" i="4"/>
  <c r="C462" i="4"/>
  <c r="C461" i="4"/>
  <c r="C460" i="4"/>
  <c r="C459" i="4"/>
  <c r="C457" i="4"/>
  <c r="C456" i="4"/>
  <c r="C455" i="4"/>
  <c r="D454" i="4"/>
  <c r="C454" i="4"/>
  <c r="C453" i="4"/>
  <c r="C452" i="4"/>
  <c r="C451" i="4"/>
  <c r="C449" i="4"/>
  <c r="C448" i="4"/>
  <c r="C447" i="4"/>
  <c r="C446" i="4"/>
  <c r="C445" i="4"/>
  <c r="C444" i="4"/>
  <c r="C443" i="4"/>
  <c r="C441" i="4"/>
  <c r="C440" i="4"/>
  <c r="C439" i="4"/>
  <c r="C438" i="4"/>
  <c r="C437" i="4"/>
  <c r="C436" i="4"/>
  <c r="C435" i="4"/>
  <c r="C433" i="4"/>
  <c r="D432" i="4"/>
  <c r="C432" i="4"/>
  <c r="C431" i="4"/>
  <c r="C430" i="4"/>
  <c r="C429" i="4"/>
  <c r="C428" i="4"/>
  <c r="C427" i="4"/>
  <c r="C425" i="4"/>
  <c r="C424" i="4"/>
  <c r="C423" i="4"/>
  <c r="C422" i="4"/>
  <c r="C421" i="4"/>
  <c r="C420" i="4"/>
  <c r="C419" i="4"/>
  <c r="C417" i="4"/>
  <c r="C416" i="4"/>
  <c r="C415" i="4"/>
  <c r="C414" i="4"/>
  <c r="C413" i="4"/>
  <c r="C412" i="4"/>
  <c r="C411" i="4"/>
  <c r="D414" i="4" s="1"/>
  <c r="C409" i="4"/>
  <c r="C408" i="4"/>
  <c r="C407" i="4"/>
  <c r="C406" i="4"/>
  <c r="C405" i="4"/>
  <c r="C404" i="4"/>
  <c r="D403" i="4"/>
  <c r="C403" i="4"/>
  <c r="D401" i="4"/>
  <c r="C401" i="4"/>
  <c r="C400" i="4"/>
  <c r="D399" i="4"/>
  <c r="C399" i="4"/>
  <c r="D398" i="4"/>
  <c r="C398" i="4"/>
  <c r="D397" i="4"/>
  <c r="C397" i="4"/>
  <c r="D396" i="4"/>
  <c r="C396" i="4"/>
  <c r="D395" i="4"/>
  <c r="C395" i="4"/>
  <c r="C393" i="4"/>
  <c r="C392" i="4"/>
  <c r="C391" i="4"/>
  <c r="C390" i="4"/>
  <c r="C389" i="4"/>
  <c r="D388" i="4"/>
  <c r="C388" i="4"/>
  <c r="D393" i="4" s="1"/>
  <c r="C387" i="4"/>
  <c r="C385" i="4"/>
  <c r="C384" i="4"/>
  <c r="C383" i="4"/>
  <c r="C382" i="4"/>
  <c r="C381" i="4"/>
  <c r="C380" i="4"/>
  <c r="C379" i="4"/>
  <c r="C375" i="4"/>
  <c r="C374" i="4"/>
  <c r="C373" i="4"/>
  <c r="C372" i="4"/>
  <c r="C371" i="4"/>
  <c r="C370" i="4"/>
  <c r="C369" i="4"/>
  <c r="C367" i="4"/>
  <c r="C366" i="4"/>
  <c r="D364" i="4" s="1"/>
  <c r="B364" i="4" s="1"/>
  <c r="C365" i="4"/>
  <c r="C364" i="4"/>
  <c r="D363" i="4"/>
  <c r="B363" i="4" s="1"/>
  <c r="C363" i="4"/>
  <c r="C362" i="4"/>
  <c r="C361" i="4"/>
  <c r="D359" i="4"/>
  <c r="C359" i="4"/>
  <c r="D358" i="4"/>
  <c r="C358" i="4"/>
  <c r="B358" i="4" s="1"/>
  <c r="D357" i="4"/>
  <c r="B357" i="4" s="1"/>
  <c r="C357" i="4"/>
  <c r="D356" i="4"/>
  <c r="B356" i="4" s="1"/>
  <c r="C356" i="4"/>
  <c r="C355" i="4"/>
  <c r="C354" i="4"/>
  <c r="C353" i="4"/>
  <c r="D353" i="4" s="1"/>
  <c r="B353" i="4"/>
  <c r="C351" i="4"/>
  <c r="C350" i="4"/>
  <c r="C349" i="4"/>
  <c r="C348" i="4"/>
  <c r="C347" i="4"/>
  <c r="C346" i="4"/>
  <c r="C345" i="4"/>
  <c r="D349" i="4" s="1"/>
  <c r="C343" i="4"/>
  <c r="C342" i="4"/>
  <c r="C341" i="4"/>
  <c r="C340" i="4"/>
  <c r="C339" i="4"/>
  <c r="C338" i="4"/>
  <c r="C337" i="4"/>
  <c r="C335" i="4"/>
  <c r="C334" i="4"/>
  <c r="C333" i="4"/>
  <c r="C332" i="4"/>
  <c r="C331" i="4"/>
  <c r="C330" i="4"/>
  <c r="C329" i="4"/>
  <c r="D327" i="4"/>
  <c r="C327" i="4"/>
  <c r="D326" i="4"/>
  <c r="C326" i="4"/>
  <c r="C325" i="4"/>
  <c r="D324" i="4"/>
  <c r="C324" i="4"/>
  <c r="D323" i="4"/>
  <c r="C323" i="4"/>
  <c r="D322" i="4"/>
  <c r="C322" i="4"/>
  <c r="D321" i="4"/>
  <c r="C321" i="4"/>
  <c r="D319" i="4"/>
  <c r="C319" i="4"/>
  <c r="C318" i="4"/>
  <c r="C317" i="4"/>
  <c r="C316" i="4"/>
  <c r="C315" i="4"/>
  <c r="C314" i="4"/>
  <c r="D313" i="4"/>
  <c r="C313" i="4"/>
  <c r="D318" i="4" s="1"/>
  <c r="C311" i="4"/>
  <c r="C310" i="4"/>
  <c r="C309" i="4"/>
  <c r="C308" i="4"/>
  <c r="C307" i="4"/>
  <c r="C306" i="4"/>
  <c r="C305" i="4"/>
  <c r="C303" i="4"/>
  <c r="C302" i="4"/>
  <c r="C301" i="4"/>
  <c r="C300" i="4"/>
  <c r="C299" i="4"/>
  <c r="C298" i="4"/>
  <c r="C297" i="4"/>
  <c r="C295" i="4"/>
  <c r="C294" i="4"/>
  <c r="C293" i="4"/>
  <c r="C292" i="4"/>
  <c r="D291" i="4"/>
  <c r="C291" i="4"/>
  <c r="D290" i="4"/>
  <c r="C290" i="4"/>
  <c r="C289" i="4"/>
  <c r="D294" i="4" s="1"/>
  <c r="C287" i="4"/>
  <c r="C286" i="4"/>
  <c r="C285" i="4"/>
  <c r="C284" i="4"/>
  <c r="C283" i="4"/>
  <c r="C282" i="4"/>
  <c r="C281" i="4"/>
  <c r="C279" i="4"/>
  <c r="C278" i="4"/>
  <c r="C277" i="4"/>
  <c r="C276" i="4"/>
  <c r="C275" i="4"/>
  <c r="C274" i="4"/>
  <c r="C273" i="4"/>
  <c r="C271" i="4"/>
  <c r="C270" i="4"/>
  <c r="C269" i="4"/>
  <c r="C268" i="4"/>
  <c r="C267" i="4"/>
  <c r="C266" i="4"/>
  <c r="C265" i="4"/>
  <c r="C261" i="4"/>
  <c r="C260" i="4"/>
  <c r="C259" i="4"/>
  <c r="D261" i="4" s="1"/>
  <c r="D257" i="4"/>
  <c r="D257" i="4" a="1"/>
  <c r="C257" i="4"/>
  <c r="B257" i="4"/>
  <c r="D256" i="4" a="1"/>
  <c r="D256" i="4" s="1"/>
  <c r="C256" i="4"/>
  <c r="B256" i="4" s="1"/>
  <c r="D255" i="4"/>
  <c r="D255" i="4" a="1"/>
  <c r="C255" i="4"/>
  <c r="B255" i="4"/>
  <c r="AK251" i="4"/>
  <c r="AH251" i="4"/>
  <c r="Z251" i="4"/>
  <c r="U251" i="4"/>
  <c r="T251" i="4"/>
  <c r="J251" i="4"/>
  <c r="I251" i="4"/>
  <c r="AQ250" i="4"/>
  <c r="AA250" i="4"/>
  <c r="X250" i="4"/>
  <c r="T250" i="4"/>
  <c r="P250" i="4"/>
  <c r="I250" i="4"/>
  <c r="AT247" i="4"/>
  <c r="AS247" i="4"/>
  <c r="AR247" i="4"/>
  <c r="AQ247" i="4"/>
  <c r="AP247" i="4"/>
  <c r="AM247" i="4"/>
  <c r="AL247" i="4"/>
  <c r="AK247" i="4"/>
  <c r="AJ247" i="4"/>
  <c r="AI247" i="4"/>
  <c r="AG247" i="4"/>
  <c r="AF247" i="4"/>
  <c r="AE247" i="4"/>
  <c r="AD247" i="4"/>
  <c r="AC247" i="4"/>
  <c r="AB247" i="4"/>
  <c r="Y247" i="4"/>
  <c r="X247" i="4"/>
  <c r="W247" i="4"/>
  <c r="V247" i="4"/>
  <c r="U247" i="4"/>
  <c r="T247" i="4"/>
  <c r="R247" i="4"/>
  <c r="P247" i="4"/>
  <c r="O247" i="4"/>
  <c r="N247" i="4"/>
  <c r="M247" i="4"/>
  <c r="L247" i="4"/>
  <c r="K247" i="4"/>
  <c r="J247" i="4"/>
  <c r="I247" i="4"/>
  <c r="H247" i="4"/>
  <c r="G247" i="4"/>
  <c r="D247" i="4" s="1" a="1"/>
  <c r="D247" i="4" s="1"/>
  <c r="E247" i="4"/>
  <c r="AR244" i="4"/>
  <c r="AQ244" i="4"/>
  <c r="AN244" i="4"/>
  <c r="AM244" i="4"/>
  <c r="AK244" i="4"/>
  <c r="AJ244" i="4"/>
  <c r="AG244" i="4"/>
  <c r="AF244" i="4"/>
  <c r="AD244" i="4"/>
  <c r="AC244" i="4"/>
  <c r="AA244" i="4"/>
  <c r="Z244" i="4"/>
  <c r="X244" i="4"/>
  <c r="R244" i="4"/>
  <c r="D244" i="4" s="1" a="1"/>
  <c r="D244" i="4" s="1"/>
  <c r="O244" i="4"/>
  <c r="M244" i="4"/>
  <c r="K244" i="4"/>
  <c r="H244" i="4"/>
  <c r="F244" i="4"/>
  <c r="E244" i="4"/>
  <c r="AQ241" i="4"/>
  <c r="AN241" i="4"/>
  <c r="AM241" i="4"/>
  <c r="AJ241" i="4"/>
  <c r="AG241" i="4"/>
  <c r="AD241" i="4"/>
  <c r="C241" i="4" s="1"/>
  <c r="M241" i="4"/>
  <c r="J241" i="4"/>
  <c r="G241" i="4"/>
  <c r="F241" i="4"/>
  <c r="D241" i="4" s="1" a="1"/>
  <c r="D241" i="4" s="1"/>
  <c r="B241" i="4"/>
  <c r="AQ238" i="4"/>
  <c r="AN238" i="4"/>
  <c r="AM238" i="4"/>
  <c r="AJ238" i="4"/>
  <c r="AG238" i="4"/>
  <c r="AF238" i="4"/>
  <c r="AD238" i="4"/>
  <c r="M238" i="4"/>
  <c r="D238" i="4" s="1" a="1"/>
  <c r="D238" i="4" s="1"/>
  <c r="J238" i="4"/>
  <c r="G238" i="4"/>
  <c r="F238" i="4"/>
  <c r="AT235" i="4"/>
  <c r="AS235" i="4"/>
  <c r="AR235" i="4"/>
  <c r="AQ235" i="4"/>
  <c r="AK235" i="4"/>
  <c r="AJ235" i="4"/>
  <c r="AH235" i="4"/>
  <c r="AF235" i="4"/>
  <c r="AD235" i="4"/>
  <c r="AC235" i="4"/>
  <c r="AB235" i="4"/>
  <c r="Z235" i="4"/>
  <c r="X235" i="4"/>
  <c r="W235" i="4"/>
  <c r="S235" i="4"/>
  <c r="R235" i="4"/>
  <c r="Q235" i="4"/>
  <c r="C235" i="4" s="1"/>
  <c r="N235" i="4"/>
  <c r="M235" i="4"/>
  <c r="H235" i="4"/>
  <c r="F235" i="4"/>
  <c r="D235" i="4" s="1" a="1"/>
  <c r="D235" i="4" s="1"/>
  <c r="AT232" i="4"/>
  <c r="AS232" i="4"/>
  <c r="AQ232" i="4"/>
  <c r="AK232" i="4"/>
  <c r="AJ232" i="4"/>
  <c r="AH232" i="4"/>
  <c r="AF232" i="4"/>
  <c r="AD232" i="4"/>
  <c r="AC232" i="4"/>
  <c r="AB232" i="4"/>
  <c r="Z232" i="4"/>
  <c r="X232" i="4"/>
  <c r="S232" i="4"/>
  <c r="C232" i="4" s="1"/>
  <c r="R232" i="4"/>
  <c r="Q232" i="4"/>
  <c r="N232" i="4"/>
  <c r="M232" i="4"/>
  <c r="F232" i="4"/>
  <c r="AT229" i="4"/>
  <c r="AS229" i="4"/>
  <c r="AQ229" i="4"/>
  <c r="AP229" i="4"/>
  <c r="AO229" i="4"/>
  <c r="AN229" i="4"/>
  <c r="AM229" i="4"/>
  <c r="AL229" i="4"/>
  <c r="AK229" i="4"/>
  <c r="AJ229" i="4"/>
  <c r="AI229" i="4"/>
  <c r="AH229" i="4"/>
  <c r="AG229" i="4"/>
  <c r="AF229" i="4"/>
  <c r="AE229" i="4"/>
  <c r="AD229" i="4"/>
  <c r="AB229" i="4"/>
  <c r="Z229" i="4"/>
  <c r="X229" i="4"/>
  <c r="W229" i="4"/>
  <c r="S229" i="4"/>
  <c r="R229" i="4"/>
  <c r="Q229" i="4"/>
  <c r="O229" i="4"/>
  <c r="N229" i="4"/>
  <c r="M229" i="4"/>
  <c r="L229" i="4"/>
  <c r="K229" i="4"/>
  <c r="H229" i="4"/>
  <c r="G229" i="4"/>
  <c r="F229" i="4"/>
  <c r="D229" i="4" s="1" a="1"/>
  <c r="D229" i="4" s="1"/>
  <c r="E229" i="4"/>
  <c r="AT226" i="4"/>
  <c r="AS226" i="4"/>
  <c r="AQ226" i="4"/>
  <c r="AP226" i="4"/>
  <c r="AO226" i="4"/>
  <c r="AN226" i="4"/>
  <c r="AM226" i="4"/>
  <c r="AK226" i="4"/>
  <c r="AJ226" i="4"/>
  <c r="AI226" i="4"/>
  <c r="AH226" i="4"/>
  <c r="AG226" i="4"/>
  <c r="AF226" i="4"/>
  <c r="AE226" i="4"/>
  <c r="AD226" i="4"/>
  <c r="AC226" i="4"/>
  <c r="AB226" i="4"/>
  <c r="AA226" i="4"/>
  <c r="Z226" i="4"/>
  <c r="X226" i="4"/>
  <c r="W226" i="4"/>
  <c r="V226" i="4"/>
  <c r="R226" i="4"/>
  <c r="Q226" i="4"/>
  <c r="O226" i="4"/>
  <c r="N226" i="4"/>
  <c r="M226" i="4"/>
  <c r="K226" i="4"/>
  <c r="J226" i="4"/>
  <c r="H226" i="4"/>
  <c r="F226" i="4"/>
  <c r="D226" i="4" s="1" a="1"/>
  <c r="D226" i="4" s="1"/>
  <c r="AT223" i="4"/>
  <c r="AS223" i="4"/>
  <c r="AR223" i="4"/>
  <c r="AR251" i="4" s="1"/>
  <c r="AQ223" i="4"/>
  <c r="AP223" i="4"/>
  <c r="AO223" i="4"/>
  <c r="AN223" i="4"/>
  <c r="AM223" i="4"/>
  <c r="AL223" i="4"/>
  <c r="AK223" i="4"/>
  <c r="AJ223" i="4"/>
  <c r="AJ251" i="4" s="1"/>
  <c r="AI223" i="4"/>
  <c r="AH223" i="4"/>
  <c r="AG223" i="4"/>
  <c r="AF223" i="4"/>
  <c r="AF251" i="4" s="1"/>
  <c r="AE223" i="4"/>
  <c r="AD223" i="4"/>
  <c r="AD251" i="4" s="1"/>
  <c r="AC223" i="4"/>
  <c r="AB223" i="4"/>
  <c r="AA223" i="4"/>
  <c r="AA251" i="4" s="1"/>
  <c r="Z223" i="4"/>
  <c r="Y223" i="4"/>
  <c r="Y251" i="4" s="1"/>
  <c r="X223" i="4"/>
  <c r="X251" i="4" s="1"/>
  <c r="W223" i="4"/>
  <c r="V223" i="4"/>
  <c r="U223" i="4"/>
  <c r="S223" i="4"/>
  <c r="R223" i="4"/>
  <c r="Q223" i="4"/>
  <c r="Q251" i="4" s="1"/>
  <c r="P223" i="4"/>
  <c r="O223" i="4"/>
  <c r="O251" i="4" s="1"/>
  <c r="N223" i="4"/>
  <c r="M223" i="4"/>
  <c r="L223" i="4"/>
  <c r="K223" i="4"/>
  <c r="J223" i="4"/>
  <c r="H223" i="4"/>
  <c r="G223" i="4"/>
  <c r="F223" i="4"/>
  <c r="F251" i="4" s="1"/>
  <c r="E223" i="4"/>
  <c r="E251" i="4" s="1"/>
  <c r="C223" i="4"/>
  <c r="AT220" i="4"/>
  <c r="AS220" i="4"/>
  <c r="AR220" i="4"/>
  <c r="AQ220" i="4"/>
  <c r="AP220" i="4"/>
  <c r="AO220" i="4"/>
  <c r="AN220" i="4"/>
  <c r="AM220" i="4"/>
  <c r="AL220" i="4"/>
  <c r="AK220" i="4"/>
  <c r="AJ220" i="4"/>
  <c r="AI220" i="4"/>
  <c r="AH220" i="4"/>
  <c r="AG220" i="4"/>
  <c r="AE220" i="4"/>
  <c r="AD220" i="4"/>
  <c r="AC220" i="4"/>
  <c r="AB220" i="4"/>
  <c r="AA220" i="4"/>
  <c r="Z220" i="4"/>
  <c r="X220" i="4"/>
  <c r="W220" i="4"/>
  <c r="V220" i="4"/>
  <c r="U220" i="4"/>
  <c r="S220" i="4"/>
  <c r="R220" i="4"/>
  <c r="Q220" i="4"/>
  <c r="P220" i="4"/>
  <c r="O220" i="4"/>
  <c r="N220" i="4"/>
  <c r="M220" i="4"/>
  <c r="D220" i="4" s="1" a="1"/>
  <c r="D220" i="4" s="1"/>
  <c r="K220" i="4"/>
  <c r="H220" i="4"/>
  <c r="G220" i="4"/>
  <c r="F220" i="4"/>
  <c r="E220" i="4"/>
  <c r="C220" i="4" s="1"/>
  <c r="B220" i="4" s="1"/>
  <c r="AT217" i="4"/>
  <c r="AS217" i="4"/>
  <c r="AR217" i="4"/>
  <c r="AQ217" i="4"/>
  <c r="AP217" i="4"/>
  <c r="AO217" i="4"/>
  <c r="AN217" i="4"/>
  <c r="AM217" i="4"/>
  <c r="AL217" i="4"/>
  <c r="AK217" i="4"/>
  <c r="AJ217" i="4"/>
  <c r="AH217" i="4"/>
  <c r="AG217" i="4"/>
  <c r="AE217" i="4"/>
  <c r="AD217" i="4"/>
  <c r="AC217" i="4"/>
  <c r="AB217" i="4"/>
  <c r="AA217" i="4"/>
  <c r="Z217" i="4"/>
  <c r="X217" i="4"/>
  <c r="W217" i="4"/>
  <c r="V217" i="4"/>
  <c r="U217" i="4"/>
  <c r="S217" i="4"/>
  <c r="R217" i="4"/>
  <c r="R251" i="4" s="1"/>
  <c r="Q217" i="4"/>
  <c r="P217" i="4"/>
  <c r="O217" i="4"/>
  <c r="N217" i="4"/>
  <c r="M217" i="4"/>
  <c r="K217" i="4"/>
  <c r="H217" i="4"/>
  <c r="G217" i="4"/>
  <c r="C217" i="4" s="1"/>
  <c r="F217" i="4"/>
  <c r="E217" i="4"/>
  <c r="AT214" i="4"/>
  <c r="AS214" i="4"/>
  <c r="AS251" i="4" s="1"/>
  <c r="AR214" i="4"/>
  <c r="AQ214" i="4"/>
  <c r="AP214" i="4"/>
  <c r="AP251" i="4" s="1"/>
  <c r="AO214" i="4"/>
  <c r="AN214" i="4"/>
  <c r="AM214" i="4"/>
  <c r="AL214" i="4"/>
  <c r="AK214" i="4"/>
  <c r="AJ214" i="4"/>
  <c r="AI214" i="4"/>
  <c r="AH214" i="4"/>
  <c r="AG214" i="4"/>
  <c r="AF214" i="4"/>
  <c r="AE214" i="4"/>
  <c r="AD214" i="4"/>
  <c r="AC214" i="4"/>
  <c r="AB214" i="4"/>
  <c r="AA214" i="4"/>
  <c r="Z214" i="4"/>
  <c r="X214" i="4"/>
  <c r="W214" i="4"/>
  <c r="V214" i="4"/>
  <c r="U214" i="4"/>
  <c r="S214" i="4"/>
  <c r="R214" i="4"/>
  <c r="Q214" i="4"/>
  <c r="P214" i="4"/>
  <c r="O214" i="4"/>
  <c r="N214" i="4"/>
  <c r="N250" i="4" s="1"/>
  <c r="M214" i="4"/>
  <c r="C214" i="4" s="1"/>
  <c r="K214" i="4"/>
  <c r="H214" i="4"/>
  <c r="G214" i="4"/>
  <c r="F214" i="4"/>
  <c r="E214" i="4"/>
  <c r="D214" i="4" s="1" a="1"/>
  <c r="D214" i="4" s="1"/>
  <c r="AT211" i="4"/>
  <c r="AS211" i="4"/>
  <c r="AR211" i="4"/>
  <c r="AQ211" i="4"/>
  <c r="AO211" i="4"/>
  <c r="AN211" i="4"/>
  <c r="AK211" i="4"/>
  <c r="AJ211" i="4"/>
  <c r="AI211" i="4"/>
  <c r="AH211" i="4"/>
  <c r="AG211" i="4"/>
  <c r="AE211" i="4"/>
  <c r="AD211" i="4"/>
  <c r="AD250" i="4" s="1"/>
  <c r="AC211" i="4"/>
  <c r="AB211" i="4"/>
  <c r="AA211" i="4"/>
  <c r="Z211" i="4"/>
  <c r="X211" i="4"/>
  <c r="R211" i="4"/>
  <c r="Q211" i="4"/>
  <c r="O211" i="4"/>
  <c r="M211" i="4"/>
  <c r="K211" i="4"/>
  <c r="J211" i="4"/>
  <c r="H211" i="4"/>
  <c r="G211" i="4"/>
  <c r="F211" i="4"/>
  <c r="E211" i="4"/>
  <c r="C211" i="4" s="1"/>
  <c r="D211" i="4" a="1"/>
  <c r="D211" i="4" s="1"/>
  <c r="AT208" i="4"/>
  <c r="AS208" i="4"/>
  <c r="AR208" i="4"/>
  <c r="AR250" i="4" s="1"/>
  <c r="AQ208" i="4"/>
  <c r="AP208" i="4"/>
  <c r="AP250" i="4" s="1"/>
  <c r="AO208" i="4"/>
  <c r="AO250" i="4" s="1"/>
  <c r="AN208" i="4"/>
  <c r="AN250" i="4" s="1"/>
  <c r="AM208" i="4"/>
  <c r="AL208" i="4"/>
  <c r="AK208" i="4"/>
  <c r="AK250" i="4" s="1"/>
  <c r="AJ208" i="4"/>
  <c r="AI208" i="4"/>
  <c r="AI250" i="4" s="1"/>
  <c r="AH208" i="4"/>
  <c r="AH250" i="4" s="1"/>
  <c r="AG208" i="4"/>
  <c r="AG250" i="4" s="1"/>
  <c r="AF208" i="4"/>
  <c r="AF250" i="4" s="1"/>
  <c r="AE208" i="4"/>
  <c r="AC208" i="4"/>
  <c r="AC250" i="4" s="1"/>
  <c r="AB208" i="4"/>
  <c r="AA208" i="4"/>
  <c r="Z208" i="4"/>
  <c r="X208" i="4"/>
  <c r="W208" i="4"/>
  <c r="W250" i="4" s="1"/>
  <c r="V208" i="4"/>
  <c r="U208" i="4"/>
  <c r="S208" i="4"/>
  <c r="R208" i="4"/>
  <c r="Q208" i="4"/>
  <c r="P208" i="4"/>
  <c r="O208" i="4"/>
  <c r="O250" i="4" s="1"/>
  <c r="M208" i="4"/>
  <c r="K208" i="4"/>
  <c r="K250" i="4" s="1"/>
  <c r="J208" i="4"/>
  <c r="J250" i="4" s="1"/>
  <c r="H208" i="4"/>
  <c r="H250" i="4" s="1"/>
  <c r="G208" i="4"/>
  <c r="F208" i="4"/>
  <c r="F250" i="4" s="1"/>
  <c r="E208" i="4"/>
  <c r="D208" i="4" a="1"/>
  <c r="D208" i="4" s="1"/>
  <c r="C208" i="4"/>
  <c r="AB206" i="4"/>
  <c r="L206" i="4"/>
  <c r="Y205" i="4"/>
  <c r="AT202" i="4"/>
  <c r="AS202" i="4"/>
  <c r="AR202" i="4"/>
  <c r="AQ202" i="4"/>
  <c r="AP202" i="4"/>
  <c r="AM202" i="4"/>
  <c r="AL202" i="4"/>
  <c r="AK202" i="4"/>
  <c r="AJ202" i="4"/>
  <c r="AI202" i="4"/>
  <c r="AG202" i="4"/>
  <c r="AF202" i="4"/>
  <c r="AE202" i="4"/>
  <c r="AD202" i="4"/>
  <c r="AC202" i="4"/>
  <c r="AB202" i="4"/>
  <c r="Y202" i="4"/>
  <c r="X202" i="4"/>
  <c r="W202" i="4"/>
  <c r="V202" i="4"/>
  <c r="U202" i="4"/>
  <c r="T202" i="4"/>
  <c r="R202" i="4"/>
  <c r="P202" i="4"/>
  <c r="O202" i="4"/>
  <c r="N202" i="4"/>
  <c r="M202" i="4"/>
  <c r="L202" i="4"/>
  <c r="K202" i="4"/>
  <c r="J202" i="4"/>
  <c r="I202" i="4"/>
  <c r="H202" i="4"/>
  <c r="G202" i="4"/>
  <c r="E202" i="4"/>
  <c r="AR199" i="4"/>
  <c r="AQ199" i="4"/>
  <c r="AP199" i="4"/>
  <c r="AO199" i="4"/>
  <c r="AN199" i="4"/>
  <c r="AM199" i="4"/>
  <c r="AK199" i="4"/>
  <c r="AJ199" i="4"/>
  <c r="AG199" i="4"/>
  <c r="AF199" i="4"/>
  <c r="AD199" i="4"/>
  <c r="AC199" i="4"/>
  <c r="AA199" i="4"/>
  <c r="Z199" i="4"/>
  <c r="X199" i="4"/>
  <c r="W199" i="4"/>
  <c r="U199" i="4"/>
  <c r="S199" i="4"/>
  <c r="R199" i="4"/>
  <c r="P199" i="4"/>
  <c r="O199" i="4"/>
  <c r="M199" i="4"/>
  <c r="K199" i="4"/>
  <c r="J199" i="4"/>
  <c r="I199" i="4"/>
  <c r="H199" i="4"/>
  <c r="F199" i="4"/>
  <c r="E199" i="4"/>
  <c r="AR196" i="4"/>
  <c r="AQ196" i="4"/>
  <c r="AN196" i="4"/>
  <c r="AJ196" i="4"/>
  <c r="D196" i="4" s="1" a="1"/>
  <c r="D196" i="4" s="1"/>
  <c r="AI196" i="4"/>
  <c r="AD196" i="4"/>
  <c r="P196" i="4"/>
  <c r="M196" i="4"/>
  <c r="J196" i="4"/>
  <c r="G196" i="4"/>
  <c r="C196" i="4" s="1"/>
  <c r="F196" i="4"/>
  <c r="AR193" i="4"/>
  <c r="AQ193" i="4"/>
  <c r="AN193" i="4"/>
  <c r="AJ193" i="4"/>
  <c r="AI193" i="4"/>
  <c r="AG193" i="4"/>
  <c r="AF193" i="4"/>
  <c r="P193" i="4"/>
  <c r="M193" i="4"/>
  <c r="L193" i="4"/>
  <c r="K193" i="4"/>
  <c r="J193" i="4"/>
  <c r="G193" i="4"/>
  <c r="F193" i="4"/>
  <c r="AT190" i="4"/>
  <c r="AS190" i="4"/>
  <c r="AR190" i="4"/>
  <c r="AQ190" i="4"/>
  <c r="AP190" i="4"/>
  <c r="AO190" i="4"/>
  <c r="AN190" i="4"/>
  <c r="AM190" i="4"/>
  <c r="AK190" i="4"/>
  <c r="AJ190" i="4"/>
  <c r="AI190" i="4"/>
  <c r="AH190" i="4"/>
  <c r="AG190" i="4"/>
  <c r="AF190" i="4"/>
  <c r="AD190" i="4"/>
  <c r="AC190" i="4"/>
  <c r="AB190" i="4"/>
  <c r="AA190" i="4"/>
  <c r="Z190" i="4"/>
  <c r="X190" i="4"/>
  <c r="W190" i="4"/>
  <c r="V190" i="4"/>
  <c r="U190" i="4"/>
  <c r="T190" i="4"/>
  <c r="S190" i="4"/>
  <c r="R190" i="4"/>
  <c r="Q190" i="4"/>
  <c r="P190" i="4"/>
  <c r="N190" i="4"/>
  <c r="M190" i="4"/>
  <c r="K190" i="4"/>
  <c r="J190" i="4"/>
  <c r="I190" i="4"/>
  <c r="H190" i="4"/>
  <c r="G190" i="4"/>
  <c r="F190" i="4"/>
  <c r="E190" i="4"/>
  <c r="AT187" i="4"/>
  <c r="AS187" i="4"/>
  <c r="AQ187" i="4"/>
  <c r="AP187" i="4"/>
  <c r="AO187" i="4"/>
  <c r="AN187" i="4"/>
  <c r="AM187" i="4"/>
  <c r="AK187" i="4"/>
  <c r="AJ187" i="4"/>
  <c r="AI187" i="4"/>
  <c r="AH187" i="4"/>
  <c r="AG187" i="4"/>
  <c r="AF187" i="4"/>
  <c r="AD187" i="4"/>
  <c r="AC187" i="4"/>
  <c r="AB187" i="4"/>
  <c r="AA187" i="4"/>
  <c r="Z187" i="4"/>
  <c r="X187" i="4"/>
  <c r="W187" i="4"/>
  <c r="V187" i="4"/>
  <c r="U187" i="4"/>
  <c r="T187" i="4"/>
  <c r="S187" i="4"/>
  <c r="R187" i="4"/>
  <c r="Q187" i="4"/>
  <c r="P187" i="4"/>
  <c r="N187" i="4"/>
  <c r="M187" i="4"/>
  <c r="K187" i="4"/>
  <c r="J187" i="4"/>
  <c r="I187" i="4"/>
  <c r="G187" i="4"/>
  <c r="F187" i="4"/>
  <c r="E187" i="4"/>
  <c r="AT184" i="4"/>
  <c r="AS184" i="4"/>
  <c r="AR184" i="4"/>
  <c r="AQ184" i="4"/>
  <c r="AP184" i="4"/>
  <c r="AO184" i="4"/>
  <c r="AN184" i="4"/>
  <c r="AM184" i="4"/>
  <c r="AL184" i="4"/>
  <c r="AK184" i="4"/>
  <c r="AJ184" i="4"/>
  <c r="AI184" i="4"/>
  <c r="AH184" i="4"/>
  <c r="AG184" i="4"/>
  <c r="AF184" i="4"/>
  <c r="AE184" i="4"/>
  <c r="AD184" i="4"/>
  <c r="AC184" i="4"/>
  <c r="AB184" i="4"/>
  <c r="Z184" i="4"/>
  <c r="X184" i="4"/>
  <c r="W184" i="4"/>
  <c r="T184" i="4"/>
  <c r="S184" i="4"/>
  <c r="R184" i="4"/>
  <c r="Q184" i="4"/>
  <c r="P184" i="4"/>
  <c r="O184" i="4"/>
  <c r="N184" i="4"/>
  <c r="M184" i="4"/>
  <c r="L184" i="4"/>
  <c r="K184" i="4"/>
  <c r="J184" i="4"/>
  <c r="H184" i="4"/>
  <c r="G184" i="4"/>
  <c r="F184" i="4"/>
  <c r="E184" i="4"/>
  <c r="AT181" i="4"/>
  <c r="AS181" i="4"/>
  <c r="AR181" i="4"/>
  <c r="AQ181" i="4"/>
  <c r="AP181" i="4"/>
  <c r="AO181" i="4"/>
  <c r="AN181" i="4"/>
  <c r="AM181" i="4"/>
  <c r="AL181" i="4"/>
  <c r="AK181" i="4"/>
  <c r="AJ181" i="4"/>
  <c r="AI181" i="4"/>
  <c r="AH181" i="4"/>
  <c r="AG181" i="4"/>
  <c r="AF181" i="4"/>
  <c r="AE181" i="4"/>
  <c r="AD181" i="4"/>
  <c r="AC181" i="4"/>
  <c r="AB181" i="4"/>
  <c r="AA181" i="4"/>
  <c r="Z181" i="4"/>
  <c r="Y181" i="4"/>
  <c r="X181" i="4"/>
  <c r="W181" i="4"/>
  <c r="V181" i="4"/>
  <c r="T181" i="4"/>
  <c r="R181" i="4"/>
  <c r="P181" i="4"/>
  <c r="O181" i="4"/>
  <c r="N181" i="4"/>
  <c r="M181" i="4"/>
  <c r="L181" i="4"/>
  <c r="K181" i="4"/>
  <c r="J181" i="4"/>
  <c r="I181" i="4"/>
  <c r="H181" i="4"/>
  <c r="F181" i="4"/>
  <c r="AT178" i="4"/>
  <c r="AS178" i="4"/>
  <c r="AR178" i="4"/>
  <c r="AQ178" i="4"/>
  <c r="AP178" i="4"/>
  <c r="AP206" i="4" s="1"/>
  <c r="AO178" i="4"/>
  <c r="AN178" i="4"/>
  <c r="AN206" i="4" s="1"/>
  <c r="AM178" i="4"/>
  <c r="AL178" i="4"/>
  <c r="AL206" i="4" s="1"/>
  <c r="AK178" i="4"/>
  <c r="AJ178" i="4"/>
  <c r="AI178" i="4"/>
  <c r="AH178" i="4"/>
  <c r="AH206" i="4" s="1"/>
  <c r="AG178" i="4"/>
  <c r="AF178" i="4"/>
  <c r="AF206" i="4" s="1"/>
  <c r="AE178" i="4"/>
  <c r="AD178" i="4"/>
  <c r="AC178" i="4"/>
  <c r="AB178" i="4"/>
  <c r="AA178" i="4"/>
  <c r="Z178" i="4"/>
  <c r="Z206" i="4" s="1"/>
  <c r="Y178" i="4"/>
  <c r="Y206" i="4" s="1"/>
  <c r="X178" i="4"/>
  <c r="W178" i="4"/>
  <c r="V178" i="4"/>
  <c r="U178" i="4"/>
  <c r="T178" i="4"/>
  <c r="S178" i="4"/>
  <c r="R178" i="4"/>
  <c r="Q178" i="4"/>
  <c r="Q206" i="4" s="1"/>
  <c r="P178" i="4"/>
  <c r="P206" i="4" s="1"/>
  <c r="O178" i="4"/>
  <c r="N178" i="4"/>
  <c r="M178" i="4"/>
  <c r="L178" i="4"/>
  <c r="K178" i="4"/>
  <c r="J178" i="4"/>
  <c r="I178" i="4"/>
  <c r="I206" i="4" s="1"/>
  <c r="H178" i="4"/>
  <c r="H206" i="4" s="1"/>
  <c r="G178" i="4"/>
  <c r="F178" i="4"/>
  <c r="E178" i="4"/>
  <c r="AT175" i="4"/>
  <c r="AS175" i="4"/>
  <c r="AR175" i="4"/>
  <c r="AQ175" i="4"/>
  <c r="AQ206" i="4" s="1"/>
  <c r="AP175" i="4"/>
  <c r="AO175" i="4"/>
  <c r="AN175" i="4"/>
  <c r="AM175" i="4"/>
  <c r="AL175" i="4"/>
  <c r="AK175" i="4"/>
  <c r="AJ175" i="4"/>
  <c r="AI175" i="4"/>
  <c r="AH175" i="4"/>
  <c r="AG175" i="4"/>
  <c r="AF175" i="4"/>
  <c r="AE175" i="4"/>
  <c r="AD175" i="4"/>
  <c r="AC175" i="4"/>
  <c r="AB175" i="4"/>
  <c r="AA175" i="4"/>
  <c r="Z175" i="4"/>
  <c r="X175" i="4"/>
  <c r="W175" i="4"/>
  <c r="V175" i="4"/>
  <c r="U175" i="4"/>
  <c r="T175" i="4"/>
  <c r="S175" i="4"/>
  <c r="R175" i="4"/>
  <c r="R205" i="4" s="1"/>
  <c r="Q175" i="4"/>
  <c r="P175" i="4"/>
  <c r="O175" i="4"/>
  <c r="N175" i="4"/>
  <c r="M175" i="4"/>
  <c r="L175" i="4"/>
  <c r="K175" i="4"/>
  <c r="J175" i="4"/>
  <c r="I175" i="4"/>
  <c r="H175" i="4"/>
  <c r="G175" i="4"/>
  <c r="F175" i="4"/>
  <c r="E175" i="4"/>
  <c r="AT172" i="4"/>
  <c r="AS172" i="4"/>
  <c r="AR172" i="4"/>
  <c r="AQ172" i="4"/>
  <c r="AP172" i="4"/>
  <c r="AO172" i="4"/>
  <c r="AO205" i="4" s="1"/>
  <c r="AN172" i="4"/>
  <c r="AM172" i="4"/>
  <c r="AL172" i="4"/>
  <c r="AK172" i="4"/>
  <c r="AJ172" i="4"/>
  <c r="AI172" i="4"/>
  <c r="AH172" i="4"/>
  <c r="AG172" i="4"/>
  <c r="AG205" i="4" s="1"/>
  <c r="AF172" i="4"/>
  <c r="AE172" i="4"/>
  <c r="AD172" i="4"/>
  <c r="AC172" i="4"/>
  <c r="AB172" i="4"/>
  <c r="AA172" i="4"/>
  <c r="Z172" i="4"/>
  <c r="X172" i="4"/>
  <c r="V172" i="4"/>
  <c r="U172" i="4"/>
  <c r="T172" i="4"/>
  <c r="S172" i="4"/>
  <c r="R172" i="4"/>
  <c r="Q172" i="4"/>
  <c r="Q205" i="4" s="1"/>
  <c r="P172" i="4"/>
  <c r="O172" i="4"/>
  <c r="N172" i="4"/>
  <c r="M172" i="4"/>
  <c r="L172" i="4"/>
  <c r="K172" i="4"/>
  <c r="J172" i="4"/>
  <c r="I172" i="4"/>
  <c r="H172" i="4"/>
  <c r="G172" i="4"/>
  <c r="F172" i="4"/>
  <c r="E172" i="4"/>
  <c r="AT169" i="4"/>
  <c r="AS169" i="4"/>
  <c r="AR169" i="4"/>
  <c r="AQ169" i="4"/>
  <c r="AP169" i="4"/>
  <c r="AO169" i="4"/>
  <c r="AN169" i="4"/>
  <c r="AM169" i="4"/>
  <c r="AL169" i="4"/>
  <c r="AK169" i="4"/>
  <c r="AJ169" i="4"/>
  <c r="AI169" i="4"/>
  <c r="AH169" i="4"/>
  <c r="AG169" i="4"/>
  <c r="AF169" i="4"/>
  <c r="AE169" i="4"/>
  <c r="AD169" i="4"/>
  <c r="AC169" i="4"/>
  <c r="AB169" i="4"/>
  <c r="AA169" i="4"/>
  <c r="Z169" i="4"/>
  <c r="X169" i="4"/>
  <c r="W169" i="4"/>
  <c r="V169" i="4"/>
  <c r="U169" i="4"/>
  <c r="T169" i="4"/>
  <c r="T206" i="4" s="1"/>
  <c r="S169" i="4"/>
  <c r="R169" i="4"/>
  <c r="Q169" i="4"/>
  <c r="P169" i="4"/>
  <c r="O169" i="4"/>
  <c r="N169" i="4"/>
  <c r="M169" i="4"/>
  <c r="L169" i="4"/>
  <c r="L205" i="4" s="1"/>
  <c r="K169" i="4"/>
  <c r="J169" i="4"/>
  <c r="I169" i="4"/>
  <c r="H169" i="4"/>
  <c r="G169" i="4"/>
  <c r="F169" i="4"/>
  <c r="E169" i="4"/>
  <c r="AT166" i="4"/>
  <c r="AS166" i="4"/>
  <c r="AR166" i="4"/>
  <c r="AQ166" i="4"/>
  <c r="AP166" i="4"/>
  <c r="AP205" i="4" s="1"/>
  <c r="AO166" i="4"/>
  <c r="AN166" i="4"/>
  <c r="AM166" i="4"/>
  <c r="AL166" i="4"/>
  <c r="AK166" i="4"/>
  <c r="AJ166" i="4"/>
  <c r="AI166" i="4"/>
  <c r="AH166" i="4"/>
  <c r="AH205" i="4" s="1"/>
  <c r="AG166" i="4"/>
  <c r="AF166" i="4"/>
  <c r="AE166" i="4"/>
  <c r="AD166" i="4"/>
  <c r="AC166" i="4"/>
  <c r="AB166" i="4"/>
  <c r="AA166" i="4"/>
  <c r="Z166" i="4"/>
  <c r="Z205" i="4" s="1"/>
  <c r="X166" i="4"/>
  <c r="V166" i="4"/>
  <c r="T166" i="4"/>
  <c r="S166" i="4"/>
  <c r="R166" i="4"/>
  <c r="Q166" i="4"/>
  <c r="P166" i="4"/>
  <c r="O166" i="4"/>
  <c r="N166" i="4"/>
  <c r="M166" i="4"/>
  <c r="L166" i="4"/>
  <c r="K166" i="4"/>
  <c r="J166" i="4"/>
  <c r="I166" i="4"/>
  <c r="H166" i="4"/>
  <c r="G166" i="4"/>
  <c r="F166" i="4"/>
  <c r="E166" i="4"/>
  <c r="AT163" i="4"/>
  <c r="AS163" i="4"/>
  <c r="AS205" i="4" s="1"/>
  <c r="AR163" i="4"/>
  <c r="AQ163" i="4"/>
  <c r="AP163" i="4"/>
  <c r="AO163" i="4"/>
  <c r="AN163" i="4"/>
  <c r="AM163" i="4"/>
  <c r="AL163" i="4"/>
  <c r="AK163" i="4"/>
  <c r="AK205" i="4" s="1"/>
  <c r="AJ163" i="4"/>
  <c r="AI163" i="4"/>
  <c r="AH163" i="4"/>
  <c r="AG163" i="4"/>
  <c r="AF163" i="4"/>
  <c r="AF205" i="4" s="1"/>
  <c r="AE163" i="4"/>
  <c r="AD163" i="4"/>
  <c r="AC163" i="4"/>
  <c r="AC205" i="4" s="1"/>
  <c r="AB163" i="4"/>
  <c r="AA163" i="4"/>
  <c r="Z163" i="4"/>
  <c r="X163" i="4"/>
  <c r="W163" i="4"/>
  <c r="W205" i="4" s="1"/>
  <c r="U163" i="4"/>
  <c r="T163" i="4"/>
  <c r="S163" i="4"/>
  <c r="R163" i="4"/>
  <c r="Q163" i="4"/>
  <c r="P163" i="4"/>
  <c r="P205" i="4" s="1"/>
  <c r="O163" i="4"/>
  <c r="N163" i="4"/>
  <c r="M163" i="4"/>
  <c r="L163" i="4"/>
  <c r="K163" i="4"/>
  <c r="J163" i="4"/>
  <c r="I163" i="4"/>
  <c r="H163" i="4"/>
  <c r="H205" i="4" s="1"/>
  <c r="G163" i="4"/>
  <c r="F163" i="4"/>
  <c r="E163" i="4"/>
  <c r="Y161" i="4"/>
  <c r="AO160" i="4"/>
  <c r="AD160" i="4"/>
  <c r="W160" i="4"/>
  <c r="O160" i="4"/>
  <c r="G160" i="4"/>
  <c r="AS159" i="4"/>
  <c r="AS161" i="4" s="1"/>
  <c r="AE159" i="4"/>
  <c r="AE161" i="4" s="1"/>
  <c r="O159" i="4"/>
  <c r="O161" i="4" s="1"/>
  <c r="AT156" i="4"/>
  <c r="AS156" i="4"/>
  <c r="AR156" i="4"/>
  <c r="AQ156" i="4"/>
  <c r="AP156" i="4"/>
  <c r="AM156" i="4"/>
  <c r="AL156" i="4"/>
  <c r="AK156" i="4"/>
  <c r="AJ156" i="4"/>
  <c r="AI156" i="4"/>
  <c r="AG156" i="4"/>
  <c r="AF156" i="4"/>
  <c r="AE156" i="4"/>
  <c r="AD156" i="4"/>
  <c r="AC156" i="4"/>
  <c r="AB156" i="4"/>
  <c r="Y156" i="4"/>
  <c r="X156" i="4"/>
  <c r="W156" i="4"/>
  <c r="V156" i="4"/>
  <c r="U156" i="4"/>
  <c r="T156" i="4"/>
  <c r="R156" i="4"/>
  <c r="P156" i="4"/>
  <c r="O156" i="4"/>
  <c r="N156" i="4"/>
  <c r="M156" i="4"/>
  <c r="L156" i="4"/>
  <c r="K156" i="4"/>
  <c r="D156" i="4" s="1" a="1"/>
  <c r="D156" i="4" s="1"/>
  <c r="J156" i="4"/>
  <c r="I156" i="4"/>
  <c r="H156" i="4"/>
  <c r="G156" i="4"/>
  <c r="F156" i="4"/>
  <c r="E156" i="4"/>
  <c r="AS153" i="4"/>
  <c r="AR153" i="4"/>
  <c r="AQ153" i="4"/>
  <c r="AP153" i="4"/>
  <c r="AO153" i="4"/>
  <c r="AN153" i="4"/>
  <c r="AM153" i="4"/>
  <c r="AL153" i="4"/>
  <c r="AK153" i="4"/>
  <c r="AJ153" i="4"/>
  <c r="AI153" i="4"/>
  <c r="AG153" i="4"/>
  <c r="AF153" i="4"/>
  <c r="AD153" i="4"/>
  <c r="AC153" i="4"/>
  <c r="AA153" i="4"/>
  <c r="Z153" i="4"/>
  <c r="X153" i="4"/>
  <c r="S153" i="4"/>
  <c r="R153" i="4"/>
  <c r="P153" i="4"/>
  <c r="O153" i="4"/>
  <c r="M153" i="4"/>
  <c r="K153" i="4"/>
  <c r="J153" i="4"/>
  <c r="I153" i="4"/>
  <c r="H153" i="4"/>
  <c r="F153" i="4"/>
  <c r="E153" i="4"/>
  <c r="C153" i="4"/>
  <c r="AQ150" i="4"/>
  <c r="AN150" i="4"/>
  <c r="AL150" i="4"/>
  <c r="M150" i="4"/>
  <c r="J150" i="4"/>
  <c r="H150" i="4"/>
  <c r="G150" i="4"/>
  <c r="F150" i="4"/>
  <c r="AQ147" i="4"/>
  <c r="AN147" i="4"/>
  <c r="AD147" i="4"/>
  <c r="M147" i="4"/>
  <c r="J147" i="4"/>
  <c r="G147" i="4"/>
  <c r="AT144" i="4"/>
  <c r="AS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S144" i="4"/>
  <c r="R144" i="4"/>
  <c r="Q144" i="4"/>
  <c r="P144" i="4"/>
  <c r="O144" i="4"/>
  <c r="N144" i="4"/>
  <c r="M144" i="4"/>
  <c r="L144" i="4"/>
  <c r="K144" i="4"/>
  <c r="J144" i="4"/>
  <c r="I144" i="4"/>
  <c r="H144" i="4"/>
  <c r="G144" i="4"/>
  <c r="F144" i="4"/>
  <c r="E144" i="4"/>
  <c r="AT141" i="4"/>
  <c r="AS141" i="4"/>
  <c r="AQ141" i="4"/>
  <c r="AP141" i="4"/>
  <c r="AO141" i="4"/>
  <c r="AN141" i="4"/>
  <c r="AM141" i="4"/>
  <c r="AL141" i="4"/>
  <c r="AK141" i="4"/>
  <c r="AJ141" i="4"/>
  <c r="AI141" i="4"/>
  <c r="AH141" i="4"/>
  <c r="AG141" i="4"/>
  <c r="AF141" i="4"/>
  <c r="AE141" i="4"/>
  <c r="AD141" i="4"/>
  <c r="AC141" i="4"/>
  <c r="AB141" i="4"/>
  <c r="AA141" i="4"/>
  <c r="Z141" i="4"/>
  <c r="Y141" i="4"/>
  <c r="X141" i="4"/>
  <c r="W141" i="4"/>
  <c r="V141" i="4"/>
  <c r="U141" i="4"/>
  <c r="T141" i="4"/>
  <c r="S141" i="4"/>
  <c r="R141" i="4"/>
  <c r="Q141" i="4"/>
  <c r="P141" i="4"/>
  <c r="O141" i="4"/>
  <c r="N141" i="4"/>
  <c r="M141" i="4"/>
  <c r="L141" i="4"/>
  <c r="K141" i="4"/>
  <c r="J141" i="4"/>
  <c r="I141" i="4"/>
  <c r="H141" i="4"/>
  <c r="G141" i="4"/>
  <c r="F141" i="4"/>
  <c r="E141" i="4"/>
  <c r="AT138" i="4"/>
  <c r="AS138" i="4"/>
  <c r="AQ138" i="4"/>
  <c r="AP138" i="4"/>
  <c r="AO138" i="4"/>
  <c r="AN138" i="4"/>
  <c r="AM138" i="4"/>
  <c r="AL138" i="4"/>
  <c r="AK138" i="4"/>
  <c r="AJ138" i="4"/>
  <c r="AI138" i="4"/>
  <c r="AH138" i="4"/>
  <c r="AF138" i="4"/>
  <c r="AE138" i="4"/>
  <c r="AD138" i="4"/>
  <c r="AB138" i="4"/>
  <c r="Z138" i="4"/>
  <c r="Y138" i="4"/>
  <c r="X138" i="4"/>
  <c r="W138" i="4"/>
  <c r="U138" i="4"/>
  <c r="S138" i="4"/>
  <c r="R138" i="4"/>
  <c r="Q138" i="4"/>
  <c r="P138" i="4"/>
  <c r="O138" i="4"/>
  <c r="N138" i="4"/>
  <c r="M138" i="4"/>
  <c r="L138" i="4"/>
  <c r="K138" i="4"/>
  <c r="J138" i="4"/>
  <c r="H138" i="4"/>
  <c r="G138" i="4"/>
  <c r="F138" i="4"/>
  <c r="E138" i="4"/>
  <c r="D138" i="4" a="1"/>
  <c r="D138" i="4" s="1"/>
  <c r="AT135" i="4"/>
  <c r="AS135" i="4"/>
  <c r="AQ135" i="4"/>
  <c r="AP135" i="4"/>
  <c r="AO135" i="4"/>
  <c r="AN135" i="4"/>
  <c r="AM135" i="4"/>
  <c r="AL135" i="4"/>
  <c r="AK135" i="4"/>
  <c r="AJ135" i="4"/>
  <c r="AI135" i="4"/>
  <c r="AG135" i="4"/>
  <c r="AF135" i="4"/>
  <c r="AE135" i="4"/>
  <c r="AD135" i="4"/>
  <c r="AC135" i="4"/>
  <c r="AB135" i="4"/>
  <c r="AA135" i="4"/>
  <c r="Z135" i="4"/>
  <c r="X135" i="4"/>
  <c r="W135" i="4"/>
  <c r="W159" i="4" s="1"/>
  <c r="W161" i="4" s="1"/>
  <c r="T135" i="4"/>
  <c r="R135" i="4"/>
  <c r="P135" i="4"/>
  <c r="O135" i="4"/>
  <c r="N135" i="4"/>
  <c r="M135" i="4"/>
  <c r="L135" i="4"/>
  <c r="K135" i="4"/>
  <c r="J135" i="4"/>
  <c r="I135" i="4"/>
  <c r="H135" i="4"/>
  <c r="F135" i="4"/>
  <c r="AT132" i="4"/>
  <c r="AS132" i="4"/>
  <c r="AR132" i="4"/>
  <c r="AQ132" i="4"/>
  <c r="AP132" i="4"/>
  <c r="AO132" i="4"/>
  <c r="AN132" i="4"/>
  <c r="AM132" i="4"/>
  <c r="AL132" i="4"/>
  <c r="AK132" i="4"/>
  <c r="AJ132" i="4"/>
  <c r="AI132" i="4"/>
  <c r="AH132" i="4"/>
  <c r="AG132" i="4"/>
  <c r="AF132" i="4"/>
  <c r="AE132" i="4"/>
  <c r="AD132" i="4"/>
  <c r="AC132" i="4"/>
  <c r="AB132" i="4"/>
  <c r="AA132" i="4"/>
  <c r="Z132" i="4"/>
  <c r="X132" i="4"/>
  <c r="W132" i="4"/>
  <c r="V132" i="4"/>
  <c r="V160" i="4" s="1"/>
  <c r="U132" i="4"/>
  <c r="T132" i="4"/>
  <c r="T160" i="4" s="1"/>
  <c r="S132" i="4"/>
  <c r="R132" i="4"/>
  <c r="R160" i="4" s="1"/>
  <c r="Q132" i="4"/>
  <c r="P132" i="4"/>
  <c r="O132" i="4"/>
  <c r="N132" i="4"/>
  <c r="M132" i="4"/>
  <c r="L132" i="4"/>
  <c r="L160" i="4" s="1"/>
  <c r="K132" i="4"/>
  <c r="J132" i="4"/>
  <c r="J160" i="4" s="1"/>
  <c r="I132" i="4"/>
  <c r="H132" i="4"/>
  <c r="G132" i="4"/>
  <c r="F132" i="4"/>
  <c r="E132"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F129" i="4"/>
  <c r="E129" i="4"/>
  <c r="C129" i="4" s="1"/>
  <c r="D129" i="4" a="1"/>
  <c r="D129" i="4" s="1"/>
  <c r="B129" i="4" s="1"/>
  <c r="AT126" i="4"/>
  <c r="AS126" i="4"/>
  <c r="AR126" i="4"/>
  <c r="AQ126" i="4"/>
  <c r="AP126" i="4"/>
  <c r="AO126" i="4"/>
  <c r="AN126" i="4"/>
  <c r="AM126" i="4"/>
  <c r="AL126" i="4"/>
  <c r="AK126" i="4"/>
  <c r="AJ126" i="4"/>
  <c r="AI126" i="4"/>
  <c r="AH126" i="4"/>
  <c r="AG126" i="4"/>
  <c r="AF126" i="4"/>
  <c r="AE126" i="4"/>
  <c r="AD126" i="4"/>
  <c r="AC126" i="4"/>
  <c r="AB126" i="4"/>
  <c r="AA126" i="4"/>
  <c r="Z126" i="4"/>
  <c r="X126" i="4"/>
  <c r="W126" i="4"/>
  <c r="V126" i="4"/>
  <c r="U126" i="4"/>
  <c r="T126" i="4"/>
  <c r="S126" i="4"/>
  <c r="R126" i="4"/>
  <c r="Q126" i="4"/>
  <c r="P126" i="4"/>
  <c r="O126" i="4"/>
  <c r="N126" i="4"/>
  <c r="M126" i="4"/>
  <c r="L126" i="4"/>
  <c r="K126" i="4"/>
  <c r="J126" i="4"/>
  <c r="I126" i="4"/>
  <c r="H126" i="4"/>
  <c r="G126" i="4"/>
  <c r="F126" i="4"/>
  <c r="E126" i="4"/>
  <c r="AT123" i="4"/>
  <c r="AT160" i="4" s="1"/>
  <c r="AS123" i="4"/>
  <c r="AR123" i="4"/>
  <c r="AQ123" i="4"/>
  <c r="AP123" i="4"/>
  <c r="AO123" i="4"/>
  <c r="AN123" i="4"/>
  <c r="AM123" i="4"/>
  <c r="AM159" i="4" s="1"/>
  <c r="AM161" i="4" s="1"/>
  <c r="AL123" i="4"/>
  <c r="AK123" i="4"/>
  <c r="AJ123" i="4"/>
  <c r="AI123" i="4"/>
  <c r="AH123" i="4"/>
  <c r="AG123" i="4"/>
  <c r="AF123" i="4"/>
  <c r="AE123" i="4"/>
  <c r="AD123" i="4"/>
  <c r="AC123" i="4"/>
  <c r="AB123" i="4"/>
  <c r="AA123" i="4"/>
  <c r="Z123" i="4"/>
  <c r="X123" i="4"/>
  <c r="W123" i="4"/>
  <c r="V123" i="4"/>
  <c r="U123" i="4"/>
  <c r="T123" i="4"/>
  <c r="S123" i="4"/>
  <c r="R123" i="4"/>
  <c r="Q123" i="4"/>
  <c r="P123" i="4"/>
  <c r="O123" i="4"/>
  <c r="N123" i="4"/>
  <c r="M123" i="4"/>
  <c r="L123" i="4"/>
  <c r="K123" i="4"/>
  <c r="C123" i="4" s="1"/>
  <c r="J123" i="4"/>
  <c r="I123" i="4"/>
  <c r="H123" i="4"/>
  <c r="G123" i="4"/>
  <c r="F123" i="4"/>
  <c r="E123"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V120" i="4"/>
  <c r="U120" i="4"/>
  <c r="T120" i="4"/>
  <c r="T159" i="4" s="1"/>
  <c r="T161" i="4" s="1"/>
  <c r="S120" i="4"/>
  <c r="R120" i="4"/>
  <c r="Q120" i="4"/>
  <c r="P120" i="4"/>
  <c r="O120" i="4"/>
  <c r="N120" i="4"/>
  <c r="M120" i="4"/>
  <c r="L120" i="4"/>
  <c r="L159" i="4" s="1"/>
  <c r="L161" i="4" s="1"/>
  <c r="K120" i="4"/>
  <c r="J120" i="4"/>
  <c r="I120" i="4"/>
  <c r="H120" i="4"/>
  <c r="C120" i="4" s="1"/>
  <c r="B120" i="4" s="1"/>
  <c r="G120" i="4"/>
  <c r="F120" i="4"/>
  <c r="E120" i="4"/>
  <c r="D120" i="4" a="1"/>
  <c r="D120" i="4" s="1"/>
  <c r="AT117" i="4"/>
  <c r="AS117" i="4"/>
  <c r="AR117" i="4"/>
  <c r="AQ117" i="4"/>
  <c r="AQ159" i="4" s="1"/>
  <c r="AQ161" i="4" s="1"/>
  <c r="AP117" i="4"/>
  <c r="AO117" i="4"/>
  <c r="AN117" i="4"/>
  <c r="AN159" i="4" s="1"/>
  <c r="AN161" i="4" s="1"/>
  <c r="AM117" i="4"/>
  <c r="AL117" i="4"/>
  <c r="AK117" i="4"/>
  <c r="AK159" i="4" s="1"/>
  <c r="AK161" i="4" s="1"/>
  <c r="AJ117" i="4"/>
  <c r="AI117" i="4"/>
  <c r="AI159" i="4" s="1"/>
  <c r="AI161" i="4" s="1"/>
  <c r="AH117" i="4"/>
  <c r="AG117" i="4"/>
  <c r="AG159" i="4" s="1"/>
  <c r="AG161" i="4" s="1"/>
  <c r="AF117" i="4"/>
  <c r="AF159" i="4" s="1"/>
  <c r="AF161" i="4" s="1"/>
  <c r="AE117" i="4"/>
  <c r="AD117" i="4"/>
  <c r="AC117" i="4"/>
  <c r="AC159" i="4" s="1"/>
  <c r="AC161" i="4" s="1"/>
  <c r="AB117" i="4"/>
  <c r="AA117" i="4"/>
  <c r="AA159" i="4" s="1"/>
  <c r="AA161" i="4" s="1"/>
  <c r="Z117" i="4"/>
  <c r="Y117" i="4"/>
  <c r="Y159" i="4" s="1"/>
  <c r="X117" i="4"/>
  <c r="X159" i="4" s="1"/>
  <c r="X161" i="4" s="1"/>
  <c r="W117" i="4"/>
  <c r="V117" i="4"/>
  <c r="U117" i="4"/>
  <c r="U159" i="4" s="1"/>
  <c r="U161" i="4" s="1"/>
  <c r="T117" i="4"/>
  <c r="S117" i="4"/>
  <c r="R117" i="4"/>
  <c r="Q117" i="4"/>
  <c r="P117" i="4"/>
  <c r="P159" i="4" s="1"/>
  <c r="P161" i="4" s="1"/>
  <c r="O117" i="4"/>
  <c r="N117" i="4"/>
  <c r="M117" i="4"/>
  <c r="M159" i="4" s="1"/>
  <c r="M161" i="4" s="1"/>
  <c r="L117" i="4"/>
  <c r="K117" i="4"/>
  <c r="J117" i="4"/>
  <c r="I117" i="4"/>
  <c r="H117" i="4"/>
  <c r="H159" i="4" s="1"/>
  <c r="H161" i="4" s="1"/>
  <c r="G117" i="4"/>
  <c r="F117" i="4"/>
  <c r="E117" i="4"/>
  <c r="C117" i="4" s="1"/>
  <c r="AQ115" i="4"/>
  <c r="AA115" i="4"/>
  <c r="P115" i="4"/>
  <c r="H115" i="4"/>
  <c r="AP114" i="4"/>
  <c r="M114" i="4"/>
  <c r="L114" i="4"/>
  <c r="AT111" i="4"/>
  <c r="AS111" i="4"/>
  <c r="AR111" i="4"/>
  <c r="AQ111" i="4"/>
  <c r="AP111" i="4"/>
  <c r="AM111" i="4"/>
  <c r="AL111" i="4"/>
  <c r="AK111" i="4"/>
  <c r="AJ111" i="4"/>
  <c r="AI111" i="4"/>
  <c r="AG111" i="4"/>
  <c r="AF111" i="4"/>
  <c r="AE111" i="4"/>
  <c r="AD111" i="4"/>
  <c r="AC111" i="4"/>
  <c r="AB111" i="4"/>
  <c r="Y111" i="4"/>
  <c r="X111" i="4"/>
  <c r="W111" i="4"/>
  <c r="V111" i="4"/>
  <c r="U111" i="4"/>
  <c r="T111" i="4"/>
  <c r="R111" i="4"/>
  <c r="P111" i="4"/>
  <c r="O111" i="4"/>
  <c r="N111" i="4"/>
  <c r="M111" i="4"/>
  <c r="L111" i="4"/>
  <c r="K111" i="4"/>
  <c r="J111" i="4"/>
  <c r="I111" i="4"/>
  <c r="H111" i="4"/>
  <c r="G111" i="4"/>
  <c r="E111" i="4"/>
  <c r="AT108" i="4"/>
  <c r="AS108" i="4"/>
  <c r="AR108" i="4"/>
  <c r="AQ108" i="4"/>
  <c r="AP108" i="4"/>
  <c r="AN108" i="4"/>
  <c r="AM108" i="4"/>
  <c r="AK108" i="4"/>
  <c r="AJ108" i="4"/>
  <c r="AG108" i="4"/>
  <c r="AF108" i="4"/>
  <c r="AD108" i="4"/>
  <c r="AC108" i="4"/>
  <c r="AB108" i="4"/>
  <c r="Z108" i="4"/>
  <c r="Y108" i="4"/>
  <c r="X108" i="4"/>
  <c r="W108" i="4"/>
  <c r="R108" i="4"/>
  <c r="P108" i="4"/>
  <c r="O108" i="4"/>
  <c r="M108" i="4"/>
  <c r="K108" i="4"/>
  <c r="J108" i="4"/>
  <c r="I108" i="4"/>
  <c r="H108" i="4"/>
  <c r="F108" i="4"/>
  <c r="E108" i="4"/>
  <c r="D108" i="4" s="1" a="1"/>
  <c r="D108" i="4" s="1"/>
  <c r="AT105" i="4"/>
  <c r="AR105" i="4"/>
  <c r="AQ105" i="4"/>
  <c r="AP105" i="4"/>
  <c r="AN105" i="4"/>
  <c r="AM105" i="4"/>
  <c r="AL105" i="4"/>
  <c r="AK105" i="4"/>
  <c r="AJ105" i="4"/>
  <c r="AI105" i="4"/>
  <c r="AG105" i="4"/>
  <c r="AD105" i="4"/>
  <c r="AB105" i="4"/>
  <c r="X105" i="4"/>
  <c r="W105" i="4"/>
  <c r="S105" i="4"/>
  <c r="M105" i="4"/>
  <c r="J105" i="4"/>
  <c r="G105" i="4"/>
  <c r="F105" i="4"/>
  <c r="D105" i="4" s="1" a="1"/>
  <c r="D105" i="4" s="1"/>
  <c r="AT102" i="4"/>
  <c r="AQ102" i="4"/>
  <c r="AP102" i="4"/>
  <c r="AN102" i="4"/>
  <c r="AM102" i="4"/>
  <c r="AK102" i="4"/>
  <c r="AI102" i="4"/>
  <c r="AG102" i="4"/>
  <c r="AF102" i="4"/>
  <c r="AD102" i="4"/>
  <c r="AB102" i="4"/>
  <c r="X102" i="4"/>
  <c r="W102" i="4"/>
  <c r="S102" i="4"/>
  <c r="P102" i="4"/>
  <c r="M102" i="4"/>
  <c r="J102" i="4"/>
  <c r="G102" i="4"/>
  <c r="C102" i="4" s="1"/>
  <c r="F102" i="4"/>
  <c r="AT99" i="4"/>
  <c r="AS99" i="4"/>
  <c r="AR99" i="4"/>
  <c r="AQ99" i="4"/>
  <c r="AN99" i="4"/>
  <c r="AM99" i="4"/>
  <c r="AL99" i="4"/>
  <c r="AK99" i="4"/>
  <c r="AJ99" i="4"/>
  <c r="AI99" i="4"/>
  <c r="AH99" i="4"/>
  <c r="AG99" i="4"/>
  <c r="AF99" i="4"/>
  <c r="AE99" i="4"/>
  <c r="AD99" i="4"/>
  <c r="AC99" i="4"/>
  <c r="AB99" i="4"/>
  <c r="Z99" i="4"/>
  <c r="Y99" i="4"/>
  <c r="Y114" i="4" s="1"/>
  <c r="X99" i="4"/>
  <c r="W99" i="4"/>
  <c r="V99" i="4"/>
  <c r="U99" i="4"/>
  <c r="T99" i="4"/>
  <c r="S99" i="4"/>
  <c r="R99" i="4"/>
  <c r="Q99" i="4"/>
  <c r="P99" i="4"/>
  <c r="O99" i="4"/>
  <c r="N99" i="4"/>
  <c r="M99" i="4"/>
  <c r="K99" i="4"/>
  <c r="I99" i="4"/>
  <c r="H99" i="4"/>
  <c r="G99" i="4"/>
  <c r="F99" i="4"/>
  <c r="E99" i="4"/>
  <c r="AT96" i="4"/>
  <c r="AS96" i="4"/>
  <c r="AQ96" i="4"/>
  <c r="AN96" i="4"/>
  <c r="AM96" i="4"/>
  <c r="AL96" i="4"/>
  <c r="AK96" i="4"/>
  <c r="AJ96" i="4"/>
  <c r="AI96" i="4"/>
  <c r="AH96" i="4"/>
  <c r="AG96" i="4"/>
  <c r="AF96" i="4"/>
  <c r="AE96" i="4"/>
  <c r="AD96" i="4"/>
  <c r="AC96" i="4"/>
  <c r="AB96" i="4"/>
  <c r="Z96" i="4"/>
  <c r="Y96" i="4"/>
  <c r="X96" i="4"/>
  <c r="W96" i="4"/>
  <c r="V96" i="4"/>
  <c r="U96" i="4"/>
  <c r="T96" i="4"/>
  <c r="S96" i="4"/>
  <c r="R96" i="4"/>
  <c r="Q96" i="4"/>
  <c r="P96" i="4"/>
  <c r="O96" i="4"/>
  <c r="N96" i="4"/>
  <c r="M96" i="4"/>
  <c r="K96" i="4"/>
  <c r="H96" i="4"/>
  <c r="G96" i="4"/>
  <c r="F96" i="4"/>
  <c r="D96" i="4" s="1" a="1"/>
  <c r="D96" i="4" s="1"/>
  <c r="E96" i="4"/>
  <c r="AT93" i="4"/>
  <c r="AS93" i="4"/>
  <c r="AR93" i="4"/>
  <c r="AQ93" i="4"/>
  <c r="AP93" i="4"/>
  <c r="AO93" i="4"/>
  <c r="AN93" i="4"/>
  <c r="AM93" i="4"/>
  <c r="AL93" i="4"/>
  <c r="AK93" i="4"/>
  <c r="AJ93" i="4"/>
  <c r="AI93" i="4"/>
  <c r="AH93" i="4"/>
  <c r="AG93" i="4"/>
  <c r="AF93" i="4"/>
  <c r="AE93" i="4"/>
  <c r="AD93" i="4"/>
  <c r="AC93" i="4"/>
  <c r="AB93" i="4"/>
  <c r="AA93" i="4"/>
  <c r="Z93" i="4"/>
  <c r="Y93" i="4"/>
  <c r="X93" i="4"/>
  <c r="W93" i="4"/>
  <c r="U93" i="4"/>
  <c r="U114" i="4" s="1"/>
  <c r="T93" i="4"/>
  <c r="S93" i="4"/>
  <c r="R93" i="4"/>
  <c r="Q93" i="4"/>
  <c r="P93" i="4"/>
  <c r="O93" i="4"/>
  <c r="N93" i="4"/>
  <c r="M93" i="4"/>
  <c r="L93" i="4"/>
  <c r="K93" i="4"/>
  <c r="J93" i="4"/>
  <c r="H93" i="4"/>
  <c r="G93" i="4"/>
  <c r="F93" i="4"/>
  <c r="E93" i="4"/>
  <c r="C93" i="4"/>
  <c r="AT90" i="4"/>
  <c r="AS90" i="4"/>
  <c r="AQ90" i="4"/>
  <c r="AP90" i="4"/>
  <c r="AO90" i="4"/>
  <c r="AN90" i="4"/>
  <c r="AM90" i="4"/>
  <c r="AL90" i="4"/>
  <c r="AK90" i="4"/>
  <c r="AI90" i="4"/>
  <c r="AH90" i="4"/>
  <c r="AG90" i="4"/>
  <c r="AF90" i="4"/>
  <c r="AE90" i="4"/>
  <c r="AC90" i="4"/>
  <c r="AB90" i="4"/>
  <c r="AA90" i="4"/>
  <c r="Z90" i="4"/>
  <c r="Y90" i="4"/>
  <c r="X90" i="4"/>
  <c r="W90" i="4"/>
  <c r="U90" i="4"/>
  <c r="T90" i="4"/>
  <c r="R90" i="4"/>
  <c r="O90" i="4"/>
  <c r="N90" i="4"/>
  <c r="M90" i="4"/>
  <c r="K90" i="4"/>
  <c r="J90" i="4"/>
  <c r="I90" i="4"/>
  <c r="H90" i="4"/>
  <c r="F90" i="4"/>
  <c r="D90" i="4" a="1"/>
  <c r="D90" i="4" s="1"/>
  <c r="AT87" i="4"/>
  <c r="AT115" i="4" s="1"/>
  <c r="AS87" i="4"/>
  <c r="AR87" i="4"/>
  <c r="AQ87" i="4"/>
  <c r="AP87" i="4"/>
  <c r="AO87" i="4"/>
  <c r="AO115" i="4" s="1"/>
  <c r="AN87" i="4"/>
  <c r="AM87" i="4"/>
  <c r="AL87" i="4"/>
  <c r="AL115" i="4" s="1"/>
  <c r="AK87" i="4"/>
  <c r="AJ87" i="4"/>
  <c r="AI87" i="4"/>
  <c r="AH87" i="4"/>
  <c r="AG87" i="4"/>
  <c r="AG115" i="4" s="1"/>
  <c r="AF87" i="4"/>
  <c r="AE87" i="4"/>
  <c r="AD87" i="4"/>
  <c r="AC87" i="4"/>
  <c r="AB87" i="4"/>
  <c r="AA87" i="4"/>
  <c r="Z87" i="4"/>
  <c r="Y87" i="4"/>
  <c r="X87" i="4"/>
  <c r="W87" i="4"/>
  <c r="W115" i="4" s="1"/>
  <c r="V87" i="4"/>
  <c r="U87" i="4"/>
  <c r="T87" i="4"/>
  <c r="S87" i="4"/>
  <c r="R87" i="4"/>
  <c r="Q87" i="4"/>
  <c r="P87" i="4"/>
  <c r="O87" i="4"/>
  <c r="O115" i="4" s="1"/>
  <c r="N87" i="4"/>
  <c r="M87" i="4"/>
  <c r="L87" i="4"/>
  <c r="K87" i="4"/>
  <c r="K115" i="4" s="1"/>
  <c r="J87" i="4"/>
  <c r="J115" i="4" s="1"/>
  <c r="I87" i="4"/>
  <c r="H87" i="4"/>
  <c r="G87" i="4"/>
  <c r="F87" i="4"/>
  <c r="E87" i="4"/>
  <c r="D87" i="4" s="1" a="1"/>
  <c r="D87" i="4" s="1"/>
  <c r="AT84" i="4"/>
  <c r="AS84" i="4"/>
  <c r="AR84" i="4"/>
  <c r="AQ84" i="4"/>
  <c r="AP84" i="4"/>
  <c r="AO84" i="4"/>
  <c r="AN84" i="4"/>
  <c r="AM84" i="4"/>
  <c r="AL84" i="4"/>
  <c r="AK84" i="4"/>
  <c r="AJ84" i="4"/>
  <c r="AI84" i="4"/>
  <c r="AH84" i="4"/>
  <c r="AG84" i="4"/>
  <c r="AF84" i="4"/>
  <c r="AE84" i="4"/>
  <c r="AD84" i="4"/>
  <c r="AC84" i="4"/>
  <c r="AB84" i="4"/>
  <c r="Z84" i="4"/>
  <c r="Y84" i="4"/>
  <c r="X84" i="4"/>
  <c r="W84" i="4"/>
  <c r="V84" i="4"/>
  <c r="U84" i="4"/>
  <c r="T84" i="4"/>
  <c r="S84" i="4"/>
  <c r="R84" i="4"/>
  <c r="Q84" i="4"/>
  <c r="P84" i="4"/>
  <c r="O84" i="4"/>
  <c r="N84" i="4"/>
  <c r="M84" i="4"/>
  <c r="K84" i="4"/>
  <c r="J84" i="4"/>
  <c r="I84" i="4"/>
  <c r="H84" i="4"/>
  <c r="G84" i="4"/>
  <c r="F84" i="4"/>
  <c r="E84" i="4"/>
  <c r="AT81" i="4"/>
  <c r="AS81" i="4"/>
  <c r="AR81" i="4"/>
  <c r="AQ81" i="4"/>
  <c r="AP81" i="4"/>
  <c r="AO81" i="4"/>
  <c r="AN81" i="4"/>
  <c r="AM81" i="4"/>
  <c r="AL81" i="4"/>
  <c r="AK81" i="4"/>
  <c r="AJ81" i="4"/>
  <c r="AI81" i="4"/>
  <c r="AI115" i="4" s="1"/>
  <c r="AH81" i="4"/>
  <c r="AG81" i="4"/>
  <c r="AF81" i="4"/>
  <c r="AE81" i="4"/>
  <c r="AD81" i="4"/>
  <c r="AD115" i="4" s="1"/>
  <c r="AB81" i="4"/>
  <c r="Z81" i="4"/>
  <c r="Z114" i="4" s="1"/>
  <c r="Y81" i="4"/>
  <c r="X81" i="4"/>
  <c r="W81" i="4"/>
  <c r="V81" i="4"/>
  <c r="U81" i="4"/>
  <c r="T81" i="4"/>
  <c r="S81" i="4"/>
  <c r="R81" i="4"/>
  <c r="Q81" i="4"/>
  <c r="P81" i="4"/>
  <c r="O81" i="4"/>
  <c r="N81" i="4"/>
  <c r="M81" i="4"/>
  <c r="K81" i="4"/>
  <c r="I81" i="4"/>
  <c r="H81" i="4"/>
  <c r="G81" i="4"/>
  <c r="C81" i="4" s="1"/>
  <c r="B81" i="4" s="1"/>
  <c r="F81" i="4"/>
  <c r="E81" i="4"/>
  <c r="D81" i="4" s="1" a="1"/>
  <c r="D81" i="4" s="1"/>
  <c r="AT78" i="4"/>
  <c r="AT114" i="4" s="1"/>
  <c r="AS78" i="4"/>
  <c r="AR78" i="4"/>
  <c r="AQ78" i="4"/>
  <c r="AP78" i="4"/>
  <c r="AO78" i="4"/>
  <c r="AN78" i="4"/>
  <c r="AM78" i="4"/>
  <c r="AL78" i="4"/>
  <c r="AL114" i="4" s="1"/>
  <c r="AK78" i="4"/>
  <c r="AJ78" i="4"/>
  <c r="AI78" i="4"/>
  <c r="AH78" i="4"/>
  <c r="AG78" i="4"/>
  <c r="AF78" i="4"/>
  <c r="AE78" i="4"/>
  <c r="AD78" i="4"/>
  <c r="AC78" i="4"/>
  <c r="AB78" i="4"/>
  <c r="Z78" i="4"/>
  <c r="X78" i="4"/>
  <c r="W78" i="4"/>
  <c r="V78" i="4"/>
  <c r="V115" i="4" s="1"/>
  <c r="U78" i="4"/>
  <c r="T78" i="4"/>
  <c r="S78" i="4"/>
  <c r="R78" i="4"/>
  <c r="Q78" i="4"/>
  <c r="P78" i="4"/>
  <c r="O78" i="4"/>
  <c r="N78" i="4"/>
  <c r="M78" i="4"/>
  <c r="K78" i="4"/>
  <c r="I78" i="4"/>
  <c r="H78" i="4"/>
  <c r="G78" i="4"/>
  <c r="F78" i="4"/>
  <c r="E78" i="4"/>
  <c r="AT75" i="4"/>
  <c r="AS75" i="4"/>
  <c r="AR75" i="4"/>
  <c r="AQ75" i="4"/>
  <c r="AP75" i="4"/>
  <c r="AO75" i="4"/>
  <c r="AN75" i="4"/>
  <c r="AM75" i="4"/>
  <c r="AL75" i="4"/>
  <c r="AK75" i="4"/>
  <c r="AJ75" i="4"/>
  <c r="AI75" i="4"/>
  <c r="AH75" i="4"/>
  <c r="AG75" i="4"/>
  <c r="AF75" i="4"/>
  <c r="AE75" i="4"/>
  <c r="AD75" i="4"/>
  <c r="AC75" i="4"/>
  <c r="AB75" i="4"/>
  <c r="Z75" i="4"/>
  <c r="Y75" i="4"/>
  <c r="X75" i="4"/>
  <c r="W75" i="4"/>
  <c r="V75" i="4"/>
  <c r="U75" i="4"/>
  <c r="T75" i="4"/>
  <c r="S75" i="4"/>
  <c r="R75" i="4"/>
  <c r="Q75" i="4"/>
  <c r="Q114" i="4" s="1"/>
  <c r="P75" i="4"/>
  <c r="O75" i="4"/>
  <c r="N75" i="4"/>
  <c r="M75" i="4"/>
  <c r="L75" i="4"/>
  <c r="K75" i="4"/>
  <c r="J75" i="4"/>
  <c r="I75" i="4"/>
  <c r="H75" i="4"/>
  <c r="G75" i="4"/>
  <c r="F75" i="4"/>
  <c r="E75" i="4"/>
  <c r="AT72" i="4"/>
  <c r="AS72" i="4"/>
  <c r="AS114" i="4" s="1"/>
  <c r="AR72" i="4"/>
  <c r="AQ72" i="4"/>
  <c r="AP72" i="4"/>
  <c r="AO72" i="4"/>
  <c r="AN72" i="4"/>
  <c r="AM72" i="4"/>
  <c r="AL72" i="4"/>
  <c r="AK72" i="4"/>
  <c r="AK114" i="4" s="1"/>
  <c r="AK252" i="4" s="1"/>
  <c r="AJ72" i="4"/>
  <c r="AJ114" i="4" s="1"/>
  <c r="AI72" i="4"/>
  <c r="AH72" i="4"/>
  <c r="AH114" i="4" s="1"/>
  <c r="AG72" i="4"/>
  <c r="AF72" i="4"/>
  <c r="AE72" i="4"/>
  <c r="AD72" i="4"/>
  <c r="AC72" i="4"/>
  <c r="AC114" i="4" s="1"/>
  <c r="AC252" i="4" s="1"/>
  <c r="AB72" i="4"/>
  <c r="AB114" i="4" s="1"/>
  <c r="Z72" i="4"/>
  <c r="Y72" i="4"/>
  <c r="X72" i="4"/>
  <c r="W72" i="4"/>
  <c r="V72" i="4"/>
  <c r="U72" i="4"/>
  <c r="T72" i="4"/>
  <c r="T114" i="4" s="1"/>
  <c r="S72" i="4"/>
  <c r="R72" i="4"/>
  <c r="R114" i="4" s="1"/>
  <c r="Q72" i="4"/>
  <c r="P72" i="4"/>
  <c r="O72" i="4"/>
  <c r="N72" i="4"/>
  <c r="M72" i="4"/>
  <c r="L72" i="4"/>
  <c r="D72" i="4" s="1" a="1"/>
  <c r="D72" i="4" s="1"/>
  <c r="K72" i="4"/>
  <c r="K114" i="4" s="1"/>
  <c r="J72" i="4"/>
  <c r="J114" i="4" s="1"/>
  <c r="I72" i="4"/>
  <c r="I114" i="4" s="1"/>
  <c r="H72" i="4"/>
  <c r="G72" i="4"/>
  <c r="F72" i="4"/>
  <c r="E72" i="4"/>
  <c r="C67" i="4"/>
  <c r="C66" i="4"/>
  <c r="C65" i="4"/>
  <c r="C64" i="4"/>
  <c r="D63" i="4"/>
  <c r="C63" i="4"/>
  <c r="C62" i="4"/>
  <c r="D61" i="4"/>
  <c r="B61" i="4" s="1"/>
  <c r="C61" i="4"/>
  <c r="B59" i="4"/>
  <c r="B56" i="4"/>
  <c r="B55" i="4"/>
  <c r="AS54" i="4"/>
  <c r="AP54" i="4"/>
  <c r="AI54" i="4"/>
  <c r="AE54" i="4"/>
  <c r="AC54" i="4"/>
  <c r="AA54" i="4"/>
  <c r="U54" i="4"/>
  <c r="O54" i="4"/>
  <c r="M54" i="4"/>
  <c r="K54" i="4"/>
  <c r="J54" i="4"/>
  <c r="E54" i="4"/>
  <c r="AP53" i="4"/>
  <c r="AL53" i="4"/>
  <c r="AK53" i="4"/>
  <c r="AI53" i="4"/>
  <c r="AE53" i="4"/>
  <c r="AD53" i="4"/>
  <c r="AC53" i="4"/>
  <c r="AA53" i="4"/>
  <c r="X53" i="4"/>
  <c r="V53" i="4"/>
  <c r="U53" i="4"/>
  <c r="T53" i="4"/>
  <c r="S53" i="4"/>
  <c r="P53" i="4"/>
  <c r="O53" i="4"/>
  <c r="N53" i="4"/>
  <c r="M53" i="4"/>
  <c r="L53" i="4"/>
  <c r="K53" i="4"/>
  <c r="J53" i="4"/>
  <c r="H53" i="4"/>
  <c r="F53" i="4"/>
  <c r="E53" i="4"/>
  <c r="AQ52" i="4"/>
  <c r="AP52" i="4"/>
  <c r="AL52" i="4"/>
  <c r="AI52" i="4"/>
  <c r="AE52" i="4"/>
  <c r="AD52" i="4"/>
  <c r="AC52" i="4"/>
  <c r="AA52" i="4"/>
  <c r="X52" i="4"/>
  <c r="V52" i="4"/>
  <c r="U52" i="4"/>
  <c r="T52" i="4"/>
  <c r="S52" i="4"/>
  <c r="P52" i="4"/>
  <c r="O52" i="4"/>
  <c r="N52" i="4"/>
  <c r="M52" i="4"/>
  <c r="L52" i="4"/>
  <c r="K52" i="4"/>
  <c r="J52" i="4"/>
  <c r="H52" i="4"/>
  <c r="F52" i="4"/>
  <c r="AQ51" i="4"/>
  <c r="AP51" i="4"/>
  <c r="AL51" i="4"/>
  <c r="AI51" i="4"/>
  <c r="AE51" i="4"/>
  <c r="AD51" i="4"/>
  <c r="AC51" i="4"/>
  <c r="AA51" i="4"/>
  <c r="X51" i="4"/>
  <c r="V51" i="4"/>
  <c r="U51" i="4"/>
  <c r="T51" i="4"/>
  <c r="S51" i="4"/>
  <c r="P51" i="4"/>
  <c r="O51" i="4"/>
  <c r="N51" i="4"/>
  <c r="M51" i="4"/>
  <c r="L51" i="4"/>
  <c r="K51" i="4"/>
  <c r="J51" i="4"/>
  <c r="H51" i="4"/>
  <c r="F51" i="4"/>
  <c r="AP50" i="4"/>
  <c r="AL50" i="4"/>
  <c r="AI50" i="4"/>
  <c r="AE50" i="4"/>
  <c r="AD50" i="4"/>
  <c r="AC50" i="4"/>
  <c r="AA50" i="4"/>
  <c r="X50" i="4"/>
  <c r="V50" i="4"/>
  <c r="U50" i="4"/>
  <c r="T50" i="4"/>
  <c r="S50" i="4"/>
  <c r="P50" i="4"/>
  <c r="O50" i="4"/>
  <c r="N50" i="4"/>
  <c r="M50" i="4"/>
  <c r="L50" i="4"/>
  <c r="K50" i="4"/>
  <c r="J50" i="4"/>
  <c r="H50" i="4"/>
  <c r="F50" i="4"/>
  <c r="AP49" i="4"/>
  <c r="AL49" i="4"/>
  <c r="AI49" i="4"/>
  <c r="AE49" i="4"/>
  <c r="AD49" i="4"/>
  <c r="AC49" i="4"/>
  <c r="AA49" i="4"/>
  <c r="X49" i="4"/>
  <c r="V49" i="4"/>
  <c r="U49" i="4"/>
  <c r="T49" i="4"/>
  <c r="S49" i="4"/>
  <c r="P49" i="4"/>
  <c r="O49" i="4"/>
  <c r="N49" i="4"/>
  <c r="M49" i="4"/>
  <c r="L49" i="4"/>
  <c r="K49" i="4"/>
  <c r="J49" i="4"/>
  <c r="H49" i="4"/>
  <c r="F49" i="4"/>
  <c r="AS48" i="4"/>
  <c r="AK48" i="4"/>
  <c r="AI48" i="4"/>
  <c r="AE48" i="4"/>
  <c r="AC48" i="4"/>
  <c r="AA48" i="4"/>
  <c r="U48" i="4"/>
  <c r="T48" i="4"/>
  <c r="S48" i="4"/>
  <c r="O48" i="4"/>
  <c r="M48" i="4"/>
  <c r="L48" i="4"/>
  <c r="K48" i="4"/>
  <c r="E48" i="4"/>
  <c r="AP47" i="4"/>
  <c r="AL47" i="4"/>
  <c r="AI47" i="4"/>
  <c r="AE47" i="4"/>
  <c r="AD47" i="4"/>
  <c r="AC47" i="4"/>
  <c r="AA47" i="4"/>
  <c r="X47" i="4"/>
  <c r="V47" i="4"/>
  <c r="U47" i="4"/>
  <c r="T47" i="4"/>
  <c r="S47" i="4"/>
  <c r="P47" i="4"/>
  <c r="O47" i="4"/>
  <c r="N47" i="4"/>
  <c r="M47" i="4"/>
  <c r="L47" i="4"/>
  <c r="K47" i="4"/>
  <c r="J47" i="4"/>
  <c r="H47" i="4"/>
  <c r="G47" i="4"/>
  <c r="F47" i="4"/>
  <c r="AQ46" i="4"/>
  <c r="AP46" i="4"/>
  <c r="AL46" i="4"/>
  <c r="AK46" i="4"/>
  <c r="AI46" i="4"/>
  <c r="AE46" i="4"/>
  <c r="AD46" i="4"/>
  <c r="AC46" i="4"/>
  <c r="AA46" i="4"/>
  <c r="X46" i="4"/>
  <c r="V46" i="4"/>
  <c r="U46" i="4"/>
  <c r="T46" i="4"/>
  <c r="S46" i="4"/>
  <c r="P46" i="4"/>
  <c r="O46" i="4"/>
  <c r="N46" i="4"/>
  <c r="M46" i="4"/>
  <c r="L46" i="4"/>
  <c r="K46" i="4"/>
  <c r="J46" i="4"/>
  <c r="H46" i="4"/>
  <c r="F46" i="4"/>
  <c r="E46" i="4"/>
  <c r="AT44" i="4"/>
  <c r="AT53" i="4" s="1"/>
  <c r="AS44" i="4"/>
  <c r="AM44" i="4"/>
  <c r="AM48" i="4" s="1"/>
  <c r="Y44" i="4"/>
  <c r="Y50" i="4" s="1"/>
  <c r="E44" i="4"/>
  <c r="E50" i="4" s="1"/>
  <c r="AT43" i="4"/>
  <c r="AS43" i="4"/>
  <c r="AR43" i="4"/>
  <c r="AQ43" i="4"/>
  <c r="AQ44" i="4" s="1"/>
  <c r="AP43" i="4"/>
  <c r="AO43" i="4"/>
  <c r="AN43" i="4"/>
  <c r="AM43" i="4"/>
  <c r="AL43" i="4"/>
  <c r="AL54" i="4" s="1"/>
  <c r="AK43" i="4"/>
  <c r="AK44" i="4" s="1"/>
  <c r="AK54" i="4" s="1"/>
  <c r="AJ43" i="4"/>
  <c r="AI43" i="4"/>
  <c r="AH43" i="4"/>
  <c r="AG43" i="4"/>
  <c r="AF43" i="4"/>
  <c r="AE43" i="4"/>
  <c r="AD43" i="4"/>
  <c r="AD54" i="4" s="1"/>
  <c r="AC43" i="4"/>
  <c r="AB43" i="4"/>
  <c r="AA43" i="4"/>
  <c r="Z43" i="4"/>
  <c r="Y43" i="4"/>
  <c r="X43" i="4"/>
  <c r="X54" i="4" s="1"/>
  <c r="W43" i="4"/>
  <c r="W44" i="4" s="1"/>
  <c r="V43" i="4"/>
  <c r="V54" i="4" s="1"/>
  <c r="U43" i="4"/>
  <c r="T43" i="4"/>
  <c r="T54" i="4" s="1"/>
  <c r="S43" i="4"/>
  <c r="S54" i="4" s="1"/>
  <c r="R43" i="4"/>
  <c r="Q43" i="4"/>
  <c r="P43" i="4"/>
  <c r="P54" i="4" s="1"/>
  <c r="O43" i="4"/>
  <c r="N43" i="4"/>
  <c r="N54" i="4" s="1"/>
  <c r="M43" i="4"/>
  <c r="L43" i="4"/>
  <c r="L54" i="4" s="1"/>
  <c r="K43" i="4"/>
  <c r="J43" i="4"/>
  <c r="I43" i="4"/>
  <c r="H43" i="4"/>
  <c r="H54" i="4" s="1"/>
  <c r="G43" i="4"/>
  <c r="F43" i="4"/>
  <c r="F54" i="4" s="1"/>
  <c r="E43" i="4"/>
  <c r="D43" i="4"/>
  <c r="D42" i="4"/>
  <c r="B42" i="4"/>
  <c r="D41" i="4"/>
  <c r="B41" i="4"/>
  <c r="D40" i="4"/>
  <c r="B40" i="4"/>
  <c r="D39" i="4"/>
  <c r="B39" i="4"/>
  <c r="D38" i="4"/>
  <c r="B38" i="4"/>
  <c r="AT37" i="4"/>
  <c r="AS37" i="4"/>
  <c r="AR37" i="4"/>
  <c r="AQ37" i="4"/>
  <c r="AP37" i="4"/>
  <c r="AP48" i="4" s="1"/>
  <c r="AO37" i="4"/>
  <c r="AN37" i="4"/>
  <c r="AM37" i="4"/>
  <c r="AL37" i="4"/>
  <c r="AL48" i="4" s="1"/>
  <c r="AK37" i="4"/>
  <c r="AJ37" i="4"/>
  <c r="AI37" i="4"/>
  <c r="AH37" i="4"/>
  <c r="AH44" i="4" s="1"/>
  <c r="AG37" i="4"/>
  <c r="AF37" i="4"/>
  <c r="AE37" i="4"/>
  <c r="AD37" i="4"/>
  <c r="AD48" i="4" s="1"/>
  <c r="AC37" i="4"/>
  <c r="AB37" i="4"/>
  <c r="AA37" i="4"/>
  <c r="Z37" i="4"/>
  <c r="Y37" i="4"/>
  <c r="X37" i="4"/>
  <c r="X48" i="4" s="1"/>
  <c r="W37" i="4"/>
  <c r="V37" i="4"/>
  <c r="V48" i="4" s="1"/>
  <c r="U37" i="4"/>
  <c r="T37" i="4"/>
  <c r="S37" i="4"/>
  <c r="R37" i="4"/>
  <c r="R44" i="4" s="1"/>
  <c r="Q37" i="4"/>
  <c r="Q44" i="4" s="1"/>
  <c r="P37" i="4"/>
  <c r="P48" i="4" s="1"/>
  <c r="O37" i="4"/>
  <c r="N37" i="4"/>
  <c r="N48" i="4" s="1"/>
  <c r="M37" i="4"/>
  <c r="L37" i="4"/>
  <c r="K37" i="4"/>
  <c r="J37" i="4"/>
  <c r="J48" i="4" s="1"/>
  <c r="I37" i="4"/>
  <c r="H37" i="4"/>
  <c r="H48" i="4" s="1"/>
  <c r="G37" i="4"/>
  <c r="G44" i="4" s="1"/>
  <c r="G50" i="4" s="1"/>
  <c r="F37" i="4"/>
  <c r="F48" i="4" s="1"/>
  <c r="E37" i="4"/>
  <c r="B37" i="4" s="1"/>
  <c r="D36" i="4"/>
  <c r="B36" i="4"/>
  <c r="D35" i="4"/>
  <c r="B35" i="4"/>
  <c r="D33" i="4"/>
  <c r="D33" i="4" a="1"/>
  <c r="C33" i="4"/>
  <c r="B33" i="4" s="1"/>
  <c r="D32" i="4" a="1"/>
  <c r="D32" i="4" s="1"/>
  <c r="B32" i="4" s="1"/>
  <c r="C32" i="4"/>
  <c r="D31" i="4"/>
  <c r="D31" i="4" a="1"/>
  <c r="C31" i="4"/>
  <c r="B31" i="4" s="1"/>
  <c r="D30" i="4" a="1"/>
  <c r="D30" i="4" s="1"/>
  <c r="B30" i="4" s="1"/>
  <c r="C30" i="4"/>
  <c r="D27" i="4"/>
  <c r="D27" i="4" a="1"/>
  <c r="C27" i="4"/>
  <c r="D26" i="4"/>
  <c r="B26" i="4" s="1"/>
  <c r="D26" i="4" a="1"/>
  <c r="C26" i="4"/>
  <c r="D25" i="4"/>
  <c r="D25" i="4" a="1"/>
  <c r="C25" i="4"/>
  <c r="B25" i="4" s="1"/>
  <c r="D23" i="4"/>
  <c r="C23" i="4"/>
  <c r="D20" i="4" s="1"/>
  <c r="B20" i="4" s="1"/>
  <c r="C22" i="4"/>
  <c r="D22" i="4" s="1"/>
  <c r="D21" i="4"/>
  <c r="C21" i="4"/>
  <c r="B21" i="4"/>
  <c r="C20" i="4"/>
  <c r="D18" i="4"/>
  <c r="D18" i="4" a="1"/>
  <c r="C18" i="4"/>
  <c r="B18" i="4" s="1"/>
  <c r="D17" i="4"/>
  <c r="B17" i="4" s="1"/>
  <c r="D17" i="4" a="1"/>
  <c r="C17" i="4"/>
  <c r="AR16" i="4"/>
  <c r="AP16" i="4"/>
  <c r="AO16" i="4"/>
  <c r="AM16" i="4"/>
  <c r="AJ16" i="4"/>
  <c r="AG16" i="4"/>
  <c r="AE16" i="4"/>
  <c r="AB16" i="4"/>
  <c r="Z16" i="4"/>
  <c r="Y16" i="4"/>
  <c r="V16" i="4"/>
  <c r="S16" i="4"/>
  <c r="P16" i="4"/>
  <c r="M16" i="4"/>
  <c r="J16" i="4"/>
  <c r="H16" i="4"/>
  <c r="G16" i="4"/>
  <c r="E16" i="4"/>
  <c r="AT15" i="4"/>
  <c r="AT16" i="4" s="1"/>
  <c r="AS15" i="4"/>
  <c r="AS16" i="4" s="1"/>
  <c r="AR15" i="4"/>
  <c r="AQ15" i="4"/>
  <c r="AQ16" i="4" s="1"/>
  <c r="AP15" i="4"/>
  <c r="AO15" i="4"/>
  <c r="AN15" i="4"/>
  <c r="AN16" i="4" s="1"/>
  <c r="AM15" i="4"/>
  <c r="AL15" i="4"/>
  <c r="AL16" i="4" s="1"/>
  <c r="AK15" i="4"/>
  <c r="AK16" i="4" s="1"/>
  <c r="AJ15" i="4"/>
  <c r="AI15" i="4"/>
  <c r="AI16" i="4" s="1"/>
  <c r="AH15" i="4"/>
  <c r="AH16" i="4" s="1"/>
  <c r="AG15" i="4"/>
  <c r="AF15" i="4"/>
  <c r="AF16" i="4" s="1"/>
  <c r="AE15" i="4"/>
  <c r="AD15" i="4"/>
  <c r="AD16" i="4" s="1"/>
  <c r="AC15" i="4"/>
  <c r="AC16" i="4" s="1"/>
  <c r="AB15" i="4"/>
  <c r="AA15" i="4"/>
  <c r="AA16" i="4" s="1"/>
  <c r="Z15" i="4"/>
  <c r="Y15" i="4"/>
  <c r="X15" i="4"/>
  <c r="X16" i="4" s="1"/>
  <c r="V15" i="4"/>
  <c r="U15" i="4"/>
  <c r="U16" i="4" s="1"/>
  <c r="T15" i="4"/>
  <c r="T16" i="4" s="1"/>
  <c r="S15" i="4"/>
  <c r="R15" i="4"/>
  <c r="R16" i="4" s="1"/>
  <c r="Q15" i="4"/>
  <c r="Q16" i="4" s="1"/>
  <c r="P15" i="4"/>
  <c r="O15" i="4"/>
  <c r="O16" i="4" s="1"/>
  <c r="M15" i="4"/>
  <c r="L15" i="4"/>
  <c r="L16" i="4" s="1"/>
  <c r="K15" i="4"/>
  <c r="K16" i="4" s="1"/>
  <c r="J15" i="4"/>
  <c r="I15" i="4"/>
  <c r="I16" i="4" s="1"/>
  <c r="H15" i="4"/>
  <c r="G15" i="4"/>
  <c r="F15" i="4"/>
  <c r="F16" i="4" s="1"/>
  <c r="E15" i="4"/>
  <c r="D14" i="4"/>
  <c r="B14" i="4" s="1"/>
  <c r="D14" i="4" a="1"/>
  <c r="C14" i="4"/>
  <c r="D13" i="4"/>
  <c r="C13" i="4"/>
  <c r="C13" i="4" a="1"/>
  <c r="B13" i="4"/>
  <c r="D12" i="4"/>
  <c r="B12" i="4" s="1"/>
  <c r="D12" i="4" a="1"/>
  <c r="C12" i="4"/>
  <c r="D11" i="4"/>
  <c r="B11" i="4" s="1"/>
  <c r="D11" i="4" a="1"/>
  <c r="C11" i="4"/>
  <c r="D10" i="4"/>
  <c r="B10" i="4" s="1"/>
  <c r="D10" i="4" a="1"/>
  <c r="C10" i="4"/>
  <c r="D9" i="4"/>
  <c r="B9" i="4" s="1"/>
  <c r="D9" i="4" a="1"/>
  <c r="C9" i="4"/>
  <c r="D8" i="4"/>
  <c r="B8" i="4" s="1"/>
  <c r="D8" i="4" a="1"/>
  <c r="C8" i="4"/>
  <c r="D7" i="4"/>
  <c r="B7" i="4" s="1"/>
  <c r="D7" i="4" a="1"/>
  <c r="C7" i="4"/>
  <c r="D6" i="4"/>
  <c r="B6" i="4" s="1"/>
  <c r="D6" i="4" a="1"/>
  <c r="C6" i="4"/>
  <c r="D4" i="4"/>
  <c r="B4" i="4" s="1"/>
  <c r="D4" i="4" a="1"/>
  <c r="C4" i="4"/>
  <c r="C16" i="4" l="1"/>
  <c r="R51" i="4"/>
  <c r="R53" i="4"/>
  <c r="R50" i="4"/>
  <c r="R52" i="4"/>
  <c r="R54" i="4"/>
  <c r="R46" i="4"/>
  <c r="R49" i="4"/>
  <c r="R47" i="4"/>
  <c r="AH51" i="4"/>
  <c r="AH53" i="4"/>
  <c r="AH50" i="4"/>
  <c r="AH52" i="4"/>
  <c r="AH46" i="4"/>
  <c r="AH47" i="4"/>
  <c r="AH49" i="4"/>
  <c r="AH54" i="4"/>
  <c r="Q46" i="4"/>
  <c r="Q51" i="4"/>
  <c r="Q53" i="4"/>
  <c r="Q47" i="4"/>
  <c r="Q52" i="4"/>
  <c r="Q50" i="4"/>
  <c r="Q49" i="4"/>
  <c r="B15" i="4"/>
  <c r="Z48" i="4"/>
  <c r="AR44" i="4"/>
  <c r="AR54" i="4" s="1"/>
  <c r="AT50" i="4"/>
  <c r="D37" i="4"/>
  <c r="AT54" i="4"/>
  <c r="AS50" i="4"/>
  <c r="AS47" i="4"/>
  <c r="AS52" i="4"/>
  <c r="AS49" i="4"/>
  <c r="AS51" i="4"/>
  <c r="AM47" i="4"/>
  <c r="AS53" i="4"/>
  <c r="D66" i="4"/>
  <c r="B66" i="4" s="1"/>
  <c r="AG114" i="4"/>
  <c r="AG252" i="4" s="1"/>
  <c r="AO114" i="4"/>
  <c r="AO252" i="4" s="1"/>
  <c r="D75" i="4" a="1"/>
  <c r="D75" i="4" s="1"/>
  <c r="L115" i="4"/>
  <c r="T115" i="4"/>
  <c r="AB115" i="4"/>
  <c r="AJ115" i="4"/>
  <c r="AR115" i="4"/>
  <c r="AC206" i="4"/>
  <c r="D147" i="4" a="1"/>
  <c r="D147" i="4" s="1"/>
  <c r="C147" i="4"/>
  <c r="AT48" i="4"/>
  <c r="AF54" i="4"/>
  <c r="AN54" i="4"/>
  <c r="Y49" i="4"/>
  <c r="Y52" i="4"/>
  <c r="AQ54" i="4"/>
  <c r="D65" i="4"/>
  <c r="B65" i="4" s="1"/>
  <c r="D78" i="4" a="1"/>
  <c r="D78" i="4" s="1"/>
  <c r="N115" i="4"/>
  <c r="D99" i="4" a="1"/>
  <c r="D99" i="4" s="1"/>
  <c r="AB159" i="4"/>
  <c r="AB161" i="4" s="1"/>
  <c r="AJ159" i="4"/>
  <c r="AJ161" i="4" s="1"/>
  <c r="AR159" i="4"/>
  <c r="AR161" i="4" s="1"/>
  <c r="G52" i="4"/>
  <c r="G49" i="4"/>
  <c r="G54" i="4"/>
  <c r="G46" i="4"/>
  <c r="G51" i="4"/>
  <c r="G53" i="4"/>
  <c r="Q54" i="4"/>
  <c r="Y54" i="4"/>
  <c r="AO54" i="4"/>
  <c r="AM50" i="4"/>
  <c r="B63" i="4"/>
  <c r="S114" i="4"/>
  <c r="S115" i="4"/>
  <c r="AB252" i="4"/>
  <c r="AR114" i="4"/>
  <c r="G115" i="4"/>
  <c r="AM115" i="4"/>
  <c r="J205" i="4"/>
  <c r="D443" i="4"/>
  <c r="D16" i="4" a="1"/>
  <c r="D16" i="4" s="1"/>
  <c r="W52" i="4"/>
  <c r="W49" i="4"/>
  <c r="W54" i="4"/>
  <c r="W46" i="4"/>
  <c r="W51" i="4"/>
  <c r="W53" i="4"/>
  <c r="W50" i="4"/>
  <c r="AT51" i="4"/>
  <c r="Y46" i="4"/>
  <c r="Y51" i="4"/>
  <c r="Y53" i="4"/>
  <c r="Y47" i="4"/>
  <c r="AS252" i="4"/>
  <c r="D141" i="4" a="1"/>
  <c r="D141" i="4" s="1"/>
  <c r="C141" i="4"/>
  <c r="K205" i="4"/>
  <c r="K206" i="4"/>
  <c r="S205" i="4"/>
  <c r="S206" i="4"/>
  <c r="AG206" i="4"/>
  <c r="AO206" i="4"/>
  <c r="D181" i="4" a="1"/>
  <c r="D181" i="4" s="1"/>
  <c r="C181" i="4"/>
  <c r="D187" i="4" a="1"/>
  <c r="D187" i="4" s="1"/>
  <c r="C187" i="4"/>
  <c r="D193" i="4" a="1"/>
  <c r="D193" i="4" s="1"/>
  <c r="C193" i="4"/>
  <c r="B193" i="4" s="1"/>
  <c r="Z44" i="4"/>
  <c r="AF115" i="4"/>
  <c r="AN115" i="4"/>
  <c r="B23" i="4"/>
  <c r="B27" i="4"/>
  <c r="Q48" i="4"/>
  <c r="Y48" i="4"/>
  <c r="AG48" i="4"/>
  <c r="AO48" i="4"/>
  <c r="AO44" i="4"/>
  <c r="B43" i="4"/>
  <c r="AQ48" i="4"/>
  <c r="AQ53" i="4"/>
  <c r="AQ50" i="4"/>
  <c r="AQ47" i="4"/>
  <c r="AQ49" i="4"/>
  <c r="AS46" i="4"/>
  <c r="W47" i="4"/>
  <c r="G48" i="4"/>
  <c r="W48" i="4"/>
  <c r="E114" i="4"/>
  <c r="AD114" i="4"/>
  <c r="I115" i="4"/>
  <c r="C87" i="4"/>
  <c r="B87" i="4" s="1"/>
  <c r="Q115" i="4"/>
  <c r="Y115" i="4"/>
  <c r="C90" i="4"/>
  <c r="B90" i="4" s="1"/>
  <c r="D93" i="4" a="1"/>
  <c r="D93" i="4" s="1"/>
  <c r="B93" i="4" s="1"/>
  <c r="D132" i="4" a="1"/>
  <c r="D132" i="4" s="1"/>
  <c r="C132" i="4"/>
  <c r="B132" i="4" s="1"/>
  <c r="F160" i="4"/>
  <c r="N160" i="4"/>
  <c r="AE160" i="4"/>
  <c r="AM160" i="4"/>
  <c r="C163" i="4"/>
  <c r="I205" i="4"/>
  <c r="C72" i="4"/>
  <c r="B72" i="4" s="1"/>
  <c r="F114" i="4"/>
  <c r="F252" i="4" s="1"/>
  <c r="F115" i="4"/>
  <c r="N114" i="4"/>
  <c r="V114" i="4"/>
  <c r="AE114" i="4"/>
  <c r="AE115" i="4"/>
  <c r="AM114" i="4"/>
  <c r="C78" i="4"/>
  <c r="D111" i="4" a="1"/>
  <c r="D111" i="4" s="1"/>
  <c r="G159" i="4"/>
  <c r="G161" i="4" s="1"/>
  <c r="D123" i="4" a="1"/>
  <c r="D123" i="4" s="1"/>
  <c r="B123" i="4" s="1"/>
  <c r="D163" i="4" a="1"/>
  <c r="D163" i="4" s="1"/>
  <c r="C169" i="4"/>
  <c r="B169" i="4" s="1"/>
  <c r="D169" i="4" a="1"/>
  <c r="D169" i="4" s="1"/>
  <c r="AT47" i="4"/>
  <c r="AT52" i="4"/>
  <c r="AT49" i="4"/>
  <c r="AT46" i="4"/>
  <c r="R48" i="4"/>
  <c r="AH48" i="4"/>
  <c r="AB44" i="4"/>
  <c r="AB54" i="4"/>
  <c r="AJ44" i="4"/>
  <c r="AK50" i="4"/>
  <c r="AK47" i="4"/>
  <c r="AK52" i="4"/>
  <c r="AK49" i="4"/>
  <c r="AK51" i="4"/>
  <c r="AM52" i="4"/>
  <c r="AM49" i="4"/>
  <c r="AM54" i="4"/>
  <c r="AM46" i="4"/>
  <c r="AM51" i="4"/>
  <c r="AM53" i="4"/>
  <c r="C75" i="4"/>
  <c r="B75" i="4" s="1"/>
  <c r="D84" i="4" a="1"/>
  <c r="D84" i="4" s="1"/>
  <c r="C84" i="4"/>
  <c r="C96" i="4"/>
  <c r="B96" i="4" s="1"/>
  <c r="D102" i="4" a="1"/>
  <c r="D102" i="4" s="1"/>
  <c r="B102" i="4" s="1"/>
  <c r="K159" i="4"/>
  <c r="K161" i="4" s="1"/>
  <c r="S159" i="4"/>
  <c r="S161" i="4" s="1"/>
  <c r="D175" i="4" a="1"/>
  <c r="D175" i="4" s="1"/>
  <c r="C175" i="4"/>
  <c r="D269" i="4"/>
  <c r="D268" i="4"/>
  <c r="R115" i="4"/>
  <c r="Z115" i="4"/>
  <c r="AH115" i="4"/>
  <c r="AP115" i="4"/>
  <c r="I159" i="4"/>
  <c r="I161" i="4" s="1"/>
  <c r="Q159" i="4"/>
  <c r="Q161" i="4" s="1"/>
  <c r="AO159" i="4"/>
  <c r="AO161" i="4" s="1"/>
  <c r="AF160" i="4"/>
  <c r="AN160" i="4"/>
  <c r="D135" i="4" a="1"/>
  <c r="D135" i="4" s="1"/>
  <c r="C135" i="4"/>
  <c r="AA205" i="4"/>
  <c r="AI205" i="4"/>
  <c r="AQ205" i="4"/>
  <c r="J206" i="4"/>
  <c r="R206" i="4"/>
  <c r="B196" i="4"/>
  <c r="D202" i="4" a="1"/>
  <c r="D202" i="4" s="1"/>
  <c r="C202" i="4"/>
  <c r="D274" i="4"/>
  <c r="D279" i="4"/>
  <c r="D276" i="4"/>
  <c r="D273" i="4"/>
  <c r="D275" i="4"/>
  <c r="D278" i="4"/>
  <c r="D307" i="4"/>
  <c r="D309" i="4"/>
  <c r="D306" i="4"/>
  <c r="D311" i="4"/>
  <c r="D308" i="4"/>
  <c r="D305" i="4"/>
  <c r="D310" i="4"/>
  <c r="D417" i="4"/>
  <c r="D411" i="4"/>
  <c r="D415" i="4"/>
  <c r="D412" i="4"/>
  <c r="D416" i="4"/>
  <c r="E51" i="4"/>
  <c r="AA114" i="4"/>
  <c r="AA252" i="4" s="1"/>
  <c r="J159" i="4"/>
  <c r="J161" i="4" s="1"/>
  <c r="R159" i="4"/>
  <c r="R161" i="4" s="1"/>
  <c r="Z159" i="4"/>
  <c r="Z161" i="4" s="1"/>
  <c r="Z160" i="4"/>
  <c r="AH159" i="4"/>
  <c r="AH161" i="4" s="1"/>
  <c r="AH160" i="4"/>
  <c r="AP159" i="4"/>
  <c r="AP161" i="4" s="1"/>
  <c r="AP160" i="4"/>
  <c r="H160" i="4"/>
  <c r="P160" i="4"/>
  <c r="X160" i="4"/>
  <c r="D153" i="4" a="1"/>
  <c r="D153" i="4" s="1"/>
  <c r="B153" i="4" s="1"/>
  <c r="C156" i="4"/>
  <c r="B156" i="4" s="1"/>
  <c r="Y160" i="4"/>
  <c r="AB205" i="4"/>
  <c r="AJ205" i="4"/>
  <c r="AR205" i="4"/>
  <c r="D172" i="4" a="1"/>
  <c r="D172" i="4" s="1"/>
  <c r="C172" i="4"/>
  <c r="AA206" i="4"/>
  <c r="AI206" i="4"/>
  <c r="D298" i="4"/>
  <c r="D302" i="4"/>
  <c r="D299" i="4"/>
  <c r="D301" i="4"/>
  <c r="D303" i="4"/>
  <c r="D300" i="4"/>
  <c r="D297" i="4"/>
  <c r="B22" i="4"/>
  <c r="AN44" i="4"/>
  <c r="E49" i="4"/>
  <c r="D64" i="4"/>
  <c r="B64" i="4" s="1"/>
  <c r="G114" i="4"/>
  <c r="O114" i="4"/>
  <c r="W114" i="4"/>
  <c r="W252" i="4" s="1"/>
  <c r="AF114" i="4"/>
  <c r="AF252" i="4" s="1"/>
  <c r="AN114" i="4"/>
  <c r="E115" i="4"/>
  <c r="M115" i="4"/>
  <c r="U115" i="4"/>
  <c r="AC115" i="4"/>
  <c r="AK115" i="4"/>
  <c r="AS115" i="4"/>
  <c r="AA160" i="4"/>
  <c r="AI160" i="4"/>
  <c r="AQ160" i="4"/>
  <c r="I160" i="4"/>
  <c r="AD205" i="4"/>
  <c r="AL205" i="4"/>
  <c r="AT205" i="4"/>
  <c r="D178" i="4" a="1"/>
  <c r="D178" i="4" s="1"/>
  <c r="C178" i="4"/>
  <c r="E206" i="4"/>
  <c r="M206" i="4"/>
  <c r="U206" i="4"/>
  <c r="AK206" i="4"/>
  <c r="AS206" i="4"/>
  <c r="D184" i="4" a="1"/>
  <c r="D184" i="4" s="1"/>
  <c r="C184" i="4"/>
  <c r="B184" i="4" s="1"/>
  <c r="D190" i="4" a="1"/>
  <c r="D190" i="4" s="1"/>
  <c r="C190" i="4"/>
  <c r="D199" i="4" a="1"/>
  <c r="D199" i="4" s="1"/>
  <c r="C199" i="4"/>
  <c r="B232" i="4"/>
  <c r="S250" i="4"/>
  <c r="E52" i="4"/>
  <c r="D67" i="4"/>
  <c r="B67" i="4" s="1"/>
  <c r="H114" i="4"/>
  <c r="H252" i="4" s="1"/>
  <c r="P114" i="4"/>
  <c r="P252" i="4" s="1"/>
  <c r="X114" i="4"/>
  <c r="X115" i="4"/>
  <c r="D117" i="4" a="1"/>
  <c r="D117" i="4" s="1"/>
  <c r="B117" i="4" s="1"/>
  <c r="K160" i="4"/>
  <c r="S160" i="4"/>
  <c r="AB160" i="4"/>
  <c r="AJ160" i="4"/>
  <c r="AR160" i="4"/>
  <c r="C138" i="4"/>
  <c r="B138" i="4" s="1"/>
  <c r="D144" i="4" a="1"/>
  <c r="D144" i="4" s="1"/>
  <c r="C144" i="4"/>
  <c r="AG160" i="4"/>
  <c r="E205" i="4"/>
  <c r="M205" i="4"/>
  <c r="M252" i="4" s="1"/>
  <c r="U205" i="4"/>
  <c r="U252" i="4" s="1"/>
  <c r="AE205" i="4"/>
  <c r="AE206" i="4"/>
  <c r="AM205" i="4"/>
  <c r="F206" i="4"/>
  <c r="N206" i="4"/>
  <c r="V206" i="4"/>
  <c r="AD206" i="4"/>
  <c r="AT206" i="4"/>
  <c r="B235" i="4"/>
  <c r="AF44" i="4"/>
  <c r="AF48" i="4" s="1"/>
  <c r="E47" i="4"/>
  <c r="D62" i="4"/>
  <c r="B62" i="4" s="1"/>
  <c r="C99" i="4"/>
  <c r="B99" i="4" s="1"/>
  <c r="C105" i="4"/>
  <c r="B105" i="4" s="1"/>
  <c r="C108" i="4"/>
  <c r="B108" i="4" s="1"/>
  <c r="C111" i="4"/>
  <c r="B111" i="4" s="1"/>
  <c r="F159" i="4"/>
  <c r="F161" i="4" s="1"/>
  <c r="N159" i="4"/>
  <c r="N161" i="4" s="1"/>
  <c r="V159" i="4"/>
  <c r="V161" i="4" s="1"/>
  <c r="AD159" i="4"/>
  <c r="AD161" i="4" s="1"/>
  <c r="AL159" i="4"/>
  <c r="AL161" i="4" s="1"/>
  <c r="AT159" i="4"/>
  <c r="AT161" i="4" s="1"/>
  <c r="AC160" i="4"/>
  <c r="AK160" i="4"/>
  <c r="AS160" i="4"/>
  <c r="E159" i="4"/>
  <c r="AL160" i="4"/>
  <c r="F205" i="4"/>
  <c r="N205" i="4"/>
  <c r="AN205" i="4"/>
  <c r="V205" i="4"/>
  <c r="T205" i="4"/>
  <c r="T252" i="4" s="1"/>
  <c r="AM206" i="4"/>
  <c r="B211" i="4"/>
  <c r="L250" i="4"/>
  <c r="L252" i="4" s="1"/>
  <c r="L251" i="4"/>
  <c r="D277" i="4"/>
  <c r="I44" i="4"/>
  <c r="B44" i="4" s="1"/>
  <c r="AG44" i="4"/>
  <c r="AI114" i="4"/>
  <c r="AI252" i="4" s="1"/>
  <c r="AQ114" i="4"/>
  <c r="AQ252" i="4" s="1"/>
  <c r="D126" i="4" a="1"/>
  <c r="D126" i="4" s="1"/>
  <c r="C126" i="4"/>
  <c r="B126" i="4" s="1"/>
  <c r="E160" i="4"/>
  <c r="M160" i="4"/>
  <c r="U160" i="4"/>
  <c r="D150" i="4" a="1"/>
  <c r="D150" i="4" s="1"/>
  <c r="C150" i="4"/>
  <c r="B150" i="4" s="1"/>
  <c r="Q160" i="4"/>
  <c r="G205" i="4"/>
  <c r="O205" i="4"/>
  <c r="X205" i="4"/>
  <c r="D166" i="4" a="1"/>
  <c r="D166" i="4" s="1"/>
  <c r="C166" i="4"/>
  <c r="B166" i="4" s="1"/>
  <c r="X206" i="4"/>
  <c r="B208" i="4"/>
  <c r="M250" i="4"/>
  <c r="M251" i="4"/>
  <c r="B214" i="4"/>
  <c r="D223" i="4" a="1"/>
  <c r="D223" i="4" s="1"/>
  <c r="B223" i="4" s="1"/>
  <c r="V251" i="4"/>
  <c r="AL251" i="4"/>
  <c r="AT251" i="4"/>
  <c r="E250" i="4"/>
  <c r="Z250" i="4"/>
  <c r="N251" i="4"/>
  <c r="W251" i="4"/>
  <c r="AE251" i="4"/>
  <c r="AM251" i="4"/>
  <c r="AC251" i="4"/>
  <c r="D343" i="4"/>
  <c r="D342" i="4"/>
  <c r="D339" i="4"/>
  <c r="D341" i="4"/>
  <c r="D338" i="4"/>
  <c r="D340" i="4"/>
  <c r="D337" i="4"/>
  <c r="D424" i="4"/>
  <c r="D433" i="4"/>
  <c r="Q250" i="4"/>
  <c r="AJ250" i="4"/>
  <c r="AN251" i="4"/>
  <c r="D346" i="4"/>
  <c r="D351" i="4"/>
  <c r="D348" i="4"/>
  <c r="D345" i="4"/>
  <c r="D350" i="4"/>
  <c r="D347" i="4"/>
  <c r="D407" i="4"/>
  <c r="D404" i="4"/>
  <c r="D408" i="4"/>
  <c r="D405" i="4"/>
  <c r="D455" i="4"/>
  <c r="D457" i="4"/>
  <c r="D456" i="4"/>
  <c r="D453" i="4"/>
  <c r="D451" i="4"/>
  <c r="D471" i="4"/>
  <c r="G206" i="4"/>
  <c r="O206" i="4"/>
  <c r="W206" i="4"/>
  <c r="G250" i="4"/>
  <c r="R250" i="4"/>
  <c r="AB250" i="4"/>
  <c r="AS250" i="4"/>
  <c r="G251" i="4"/>
  <c r="D251" i="4" s="1" a="1"/>
  <c r="D251" i="4" s="1"/>
  <c r="P251" i="4"/>
  <c r="AG251" i="4"/>
  <c r="AO251" i="4"/>
  <c r="C229" i="4"/>
  <c r="B229" i="4" s="1"/>
  <c r="D232" i="4" a="1"/>
  <c r="D232" i="4" s="1"/>
  <c r="C247" i="4"/>
  <c r="B247" i="4" s="1"/>
  <c r="D259" i="4"/>
  <c r="D260" i="4"/>
  <c r="B260" i="4" s="1"/>
  <c r="D283" i="4"/>
  <c r="D285" i="4"/>
  <c r="D282" i="4"/>
  <c r="D284" i="4"/>
  <c r="D281" i="4"/>
  <c r="D286" i="4"/>
  <c r="D335" i="4"/>
  <c r="D332" i="4"/>
  <c r="D329" i="4"/>
  <c r="D331" i="4"/>
  <c r="D333" i="4"/>
  <c r="D330" i="4"/>
  <c r="B366" i="4"/>
  <c r="D365" i="4"/>
  <c r="B365" i="4" s="1"/>
  <c r="AL250" i="4"/>
  <c r="AT250" i="4"/>
  <c r="H251" i="4"/>
  <c r="C251" i="4" s="1"/>
  <c r="B261" i="4"/>
  <c r="D295" i="4"/>
  <c r="D292" i="4"/>
  <c r="D293" i="4"/>
  <c r="D361" i="4"/>
  <c r="B361" i="4" s="1"/>
  <c r="B367" i="4"/>
  <c r="D449" i="4"/>
  <c r="D452" i="4"/>
  <c r="D586" i="4"/>
  <c r="B586" i="4" s="1"/>
  <c r="D592" i="4"/>
  <c r="B592" i="4" s="1"/>
  <c r="U250" i="4"/>
  <c r="AE250" i="4"/>
  <c r="AM250" i="4"/>
  <c r="AI251" i="4"/>
  <c r="AQ251" i="4"/>
  <c r="C238" i="4"/>
  <c r="B238" i="4" s="1"/>
  <c r="D265" i="4"/>
  <c r="D287" i="4"/>
  <c r="D374" i="4"/>
  <c r="AJ206" i="4"/>
  <c r="AR206" i="4"/>
  <c r="V250" i="4"/>
  <c r="D217" i="4" a="1"/>
  <c r="D217" i="4" s="1"/>
  <c r="B217" i="4" s="1"/>
  <c r="K251" i="4"/>
  <c r="S251" i="4"/>
  <c r="AB251" i="4"/>
  <c r="C244" i="4"/>
  <c r="B244" i="4" s="1"/>
  <c r="D372" i="4"/>
  <c r="D369" i="4"/>
  <c r="D373" i="4"/>
  <c r="D370" i="4"/>
  <c r="D624" i="4"/>
  <c r="B624" i="4" s="1"/>
  <c r="B625" i="4"/>
  <c r="D626" i="4"/>
  <c r="B626" i="4" s="1"/>
  <c r="D625" i="4"/>
  <c r="Y250" i="4"/>
  <c r="Y252" i="4" s="1"/>
  <c r="D271" i="4"/>
  <c r="D366" i="4"/>
  <c r="D382" i="4"/>
  <c r="D429" i="4"/>
  <c r="D463" i="4"/>
  <c r="D460" i="4"/>
  <c r="D462" i="4"/>
  <c r="D459" i="4"/>
  <c r="D472" i="4"/>
  <c r="D483" i="4"/>
  <c r="D485" i="4"/>
  <c r="B521" i="4"/>
  <c r="D570" i="4"/>
  <c r="D591" i="4"/>
  <c r="B591" i="4" s="1"/>
  <c r="B614" i="4"/>
  <c r="D266" i="4"/>
  <c r="D314" i="4"/>
  <c r="D317" i="4"/>
  <c r="D325" i="4"/>
  <c r="D354" i="4"/>
  <c r="B354" i="4" s="1"/>
  <c r="D362" i="4"/>
  <c r="B362" i="4" s="1"/>
  <c r="D379" i="4"/>
  <c r="D385" i="4"/>
  <c r="D389" i="4"/>
  <c r="D392" i="4"/>
  <c r="D409" i="4"/>
  <c r="D446" i="4"/>
  <c r="D447" i="4"/>
  <c r="B538" i="4"/>
  <c r="D568" i="4"/>
  <c r="B568" i="4" s="1"/>
  <c r="B578" i="4"/>
  <c r="D577" i="4"/>
  <c r="B577" i="4" s="1"/>
  <c r="B588" i="4"/>
  <c r="B621" i="4"/>
  <c r="B691" i="4"/>
  <c r="C226" i="4"/>
  <c r="B226" i="4" s="1"/>
  <c r="B259" i="4"/>
  <c r="D367" i="4"/>
  <c r="D380" i="4"/>
  <c r="D383" i="4"/>
  <c r="D391" i="4"/>
  <c r="D406" i="4"/>
  <c r="D413" i="4"/>
  <c r="D435" i="4"/>
  <c r="D445" i="4"/>
  <c r="D444" i="4"/>
  <c r="D461" i="4"/>
  <c r="D473" i="4"/>
  <c r="D467" i="4"/>
  <c r="D470" i="4"/>
  <c r="D476" i="4"/>
  <c r="D481" i="4"/>
  <c r="D478" i="4"/>
  <c r="D475" i="4"/>
  <c r="D480" i="4"/>
  <c r="D477" i="4"/>
  <c r="D484" i="4"/>
  <c r="B496" i="4"/>
  <c r="B562" i="4"/>
  <c r="D569" i="4"/>
  <c r="B569" i="4" s="1"/>
  <c r="B593" i="4"/>
  <c r="D267" i="4"/>
  <c r="D289" i="4"/>
  <c r="D315" i="4"/>
  <c r="D334" i="4"/>
  <c r="D355" i="4"/>
  <c r="B355" i="4" s="1"/>
  <c r="D371" i="4"/>
  <c r="D387" i="4"/>
  <c r="D390" i="4"/>
  <c r="D428" i="4"/>
  <c r="D430" i="4"/>
  <c r="D427" i="4"/>
  <c r="D431" i="4"/>
  <c r="D488" i="4"/>
  <c r="B570" i="4"/>
  <c r="B617" i="4"/>
  <c r="D630" i="4"/>
  <c r="D632" i="4"/>
  <c r="D628" i="4"/>
  <c r="D270" i="4"/>
  <c r="D440" i="4"/>
  <c r="D587" i="4"/>
  <c r="B587" i="4" s="1"/>
  <c r="D589" i="4"/>
  <c r="B589" i="4" s="1"/>
  <c r="D585" i="4"/>
  <c r="B585" i="4" s="1"/>
  <c r="D617" i="4"/>
  <c r="D316" i="4"/>
  <c r="B359" i="4"/>
  <c r="D375" i="4"/>
  <c r="D381" i="4"/>
  <c r="D384" i="4"/>
  <c r="D400" i="4"/>
  <c r="D436" i="4"/>
  <c r="D464" i="4"/>
  <c r="D468" i="4"/>
  <c r="D489" i="4"/>
  <c r="B502" i="4"/>
  <c r="B560" i="4"/>
  <c r="D576" i="4"/>
  <c r="B576" i="4" s="1"/>
  <c r="D590" i="4"/>
  <c r="B590" i="4" s="1"/>
  <c r="D594" i="4"/>
  <c r="B594" i="4" s="1"/>
  <c r="B608" i="4"/>
  <c r="B618" i="4"/>
  <c r="D629" i="4"/>
  <c r="B599" i="4"/>
  <c r="D612" i="4"/>
  <c r="B612" i="4" s="1"/>
  <c r="B689" i="4"/>
  <c r="B725" i="4"/>
  <c r="B755" i="4"/>
  <c r="D754" i="4"/>
  <c r="B766" i="4"/>
  <c r="C653" i="4"/>
  <c r="D706" i="4"/>
  <c r="B706" i="4" s="1"/>
  <c r="B716" i="4"/>
  <c r="B732" i="4"/>
  <c r="D740" i="4"/>
  <c r="B740" i="4" s="1"/>
  <c r="D739" i="4"/>
  <c r="B739" i="4" s="1"/>
  <c r="D747" i="4"/>
  <c r="D755" i="4"/>
  <c r="D781" i="4"/>
  <c r="B781" i="4" s="1"/>
  <c r="D780" i="4"/>
  <c r="B780" i="4" s="1"/>
  <c r="B785" i="4"/>
  <c r="B797" i="4"/>
  <c r="D796" i="4"/>
  <c r="B679" i="4"/>
  <c r="D709" i="4"/>
  <c r="D708" i="4"/>
  <c r="D710" i="4"/>
  <c r="B710" i="4" s="1"/>
  <c r="B708" i="4"/>
  <c r="B733" i="4"/>
  <c r="B745" i="4"/>
  <c r="D744" i="4"/>
  <c r="B769" i="4"/>
  <c r="B786" i="4"/>
  <c r="D785" i="4"/>
  <c r="B828" i="4"/>
  <c r="B709" i="4"/>
  <c r="D770" i="4"/>
  <c r="B770" i="4" s="1"/>
  <c r="D769" i="4"/>
  <c r="B798" i="4"/>
  <c r="D419" i="4"/>
  <c r="D421" i="4"/>
  <c r="D422" i="4"/>
  <c r="D425" i="4"/>
  <c r="D581" i="4"/>
  <c r="B581" i="4" s="1"/>
  <c r="B609" i="4"/>
  <c r="D690" i="4"/>
  <c r="B690" i="4" s="1"/>
  <c r="B746" i="4"/>
  <c r="D774" i="4"/>
  <c r="D789" i="4"/>
  <c r="B789" i="4" s="1"/>
  <c r="D788" i="4"/>
  <c r="B788" i="4" s="1"/>
  <c r="D790" i="4"/>
  <c r="B790" i="4" s="1"/>
  <c r="D817" i="4"/>
  <c r="B817" i="4" s="1"/>
  <c r="D687" i="4"/>
  <c r="D704" i="4"/>
  <c r="B704" i="4" s="1"/>
  <c r="B747" i="4"/>
  <c r="D760" i="4"/>
  <c r="B760" i="4" s="1"/>
  <c r="D759" i="4"/>
  <c r="B759" i="4" s="1"/>
  <c r="D767" i="4"/>
  <c r="B767" i="4" s="1"/>
  <c r="D775" i="4"/>
  <c r="B775" i="4" s="1"/>
  <c r="C675" i="4"/>
  <c r="B675" i="4" s="1"/>
  <c r="D701" i="4"/>
  <c r="B701" i="4" s="1"/>
  <c r="D700" i="4"/>
  <c r="B700" i="4" s="1"/>
  <c r="B705" i="4"/>
  <c r="D726" i="4"/>
  <c r="B726" i="4" s="1"/>
  <c r="D725" i="4"/>
  <c r="D727" i="4"/>
  <c r="B727" i="4" s="1"/>
  <c r="D730" i="4"/>
  <c r="B730" i="4" s="1"/>
  <c r="B765" i="4"/>
  <c r="D764" i="4"/>
  <c r="B776" i="4"/>
  <c r="D810" i="4"/>
  <c r="B810" i="4" s="1"/>
  <c r="D809" i="4"/>
  <c r="D808" i="4"/>
  <c r="B808" i="4" s="1"/>
  <c r="D420" i="4"/>
  <c r="D423" i="4"/>
  <c r="D437" i="4"/>
  <c r="D439" i="4"/>
  <c r="D438" i="4"/>
  <c r="D441" i="4"/>
  <c r="B596" i="4"/>
  <c r="B602" i="4"/>
  <c r="D620" i="4"/>
  <c r="D622" i="4"/>
  <c r="B622" i="4" s="1"/>
  <c r="B620" i="4"/>
  <c r="D653" i="4"/>
  <c r="C676" i="4"/>
  <c r="B676" i="4" s="1"/>
  <c r="D688" i="4"/>
  <c r="B688" i="4" s="1"/>
  <c r="D697" i="4"/>
  <c r="B697" i="4" s="1"/>
  <c r="D705" i="4"/>
  <c r="B715" i="4"/>
  <c r="D724" i="4"/>
  <c r="B724" i="4" s="1"/>
  <c r="B731" i="4"/>
  <c r="D750" i="4"/>
  <c r="B750" i="4" s="1"/>
  <c r="D749" i="4"/>
  <c r="B749" i="4" s="1"/>
  <c r="D757" i="4"/>
  <c r="B757" i="4" s="1"/>
  <c r="D765" i="4"/>
  <c r="D771" i="4"/>
  <c r="B771" i="4" s="1"/>
  <c r="B777" i="4"/>
  <c r="B809" i="4"/>
  <c r="D448" i="4"/>
  <c r="D691" i="4"/>
  <c r="D801" i="4"/>
  <c r="B801" i="4" s="1"/>
  <c r="B687" i="4"/>
  <c r="D689" i="4"/>
  <c r="D732" i="4"/>
  <c r="B744" i="4"/>
  <c r="D746" i="4"/>
  <c r="B754" i="4"/>
  <c r="D756" i="4"/>
  <c r="B756" i="4" s="1"/>
  <c r="B764" i="4"/>
  <c r="D766" i="4"/>
  <c r="B774" i="4"/>
  <c r="D776" i="4"/>
  <c r="B796" i="4"/>
  <c r="B816" i="4"/>
  <c r="D818" i="4"/>
  <c r="B818" i="4" s="1"/>
  <c r="C821" i="4"/>
  <c r="B821" i="4" s="1"/>
  <c r="D692" i="4"/>
  <c r="B692" i="4" s="1"/>
  <c r="B800" i="4"/>
  <c r="D802" i="4"/>
  <c r="B802" i="4" s="1"/>
  <c r="B804" i="4"/>
  <c r="D816" i="4"/>
  <c r="B57" i="4" l="1"/>
  <c r="B51" i="4"/>
  <c r="B49" i="4"/>
  <c r="B52" i="4"/>
  <c r="B47" i="4"/>
  <c r="B46" i="4"/>
  <c r="B50" i="4"/>
  <c r="B48" i="4"/>
  <c r="B53" i="4"/>
  <c r="B251" i="4"/>
  <c r="AD252" i="4"/>
  <c r="G252" i="4"/>
  <c r="B250" i="4"/>
  <c r="B199" i="4"/>
  <c r="B172" i="4"/>
  <c r="B84" i="4"/>
  <c r="AJ53" i="4"/>
  <c r="AJ50" i="4"/>
  <c r="AJ47" i="4"/>
  <c r="AJ52" i="4"/>
  <c r="AJ46" i="4"/>
  <c r="AJ51" i="4"/>
  <c r="AJ49" i="4"/>
  <c r="AJ48" i="4"/>
  <c r="B78" i="4"/>
  <c r="E252" i="4"/>
  <c r="B252" i="4"/>
  <c r="B114" i="4"/>
  <c r="Z252" i="4"/>
  <c r="B187" i="4"/>
  <c r="S252" i="4"/>
  <c r="I54" i="4"/>
  <c r="R252" i="4"/>
  <c r="C115" i="4"/>
  <c r="D115" i="4" a="1"/>
  <c r="D115" i="4" s="1"/>
  <c r="AM252" i="4"/>
  <c r="K252" i="4"/>
  <c r="I252" i="4"/>
  <c r="J252" i="4"/>
  <c r="B147" i="4"/>
  <c r="Q252" i="4"/>
  <c r="D160" i="4" a="1"/>
  <c r="D160" i="4" s="1"/>
  <c r="C160" i="4"/>
  <c r="B160" i="4" s="1"/>
  <c r="X252" i="4"/>
  <c r="B190" i="4"/>
  <c r="C206" i="4"/>
  <c r="D206" i="4" a="1"/>
  <c r="D206" i="4" s="1"/>
  <c r="AN252" i="4"/>
  <c r="AN49" i="4"/>
  <c r="AN46" i="4"/>
  <c r="AN51" i="4"/>
  <c r="AN50" i="4"/>
  <c r="AN47" i="4"/>
  <c r="AN52" i="4"/>
  <c r="AN53" i="4"/>
  <c r="B175" i="4"/>
  <c r="AT252" i="4"/>
  <c r="AB53" i="4"/>
  <c r="AB50" i="4"/>
  <c r="AB47" i="4"/>
  <c r="AB52" i="4"/>
  <c r="AB46" i="4"/>
  <c r="AB51" i="4"/>
  <c r="AB48" i="4"/>
  <c r="AB49" i="4"/>
  <c r="B163" i="4"/>
  <c r="I48" i="4"/>
  <c r="Z51" i="4"/>
  <c r="Z53" i="4"/>
  <c r="Z50" i="4"/>
  <c r="Z52" i="4"/>
  <c r="Z47" i="4"/>
  <c r="Z49" i="4"/>
  <c r="Z54" i="4"/>
  <c r="Z46" i="4"/>
  <c r="B181" i="4"/>
  <c r="AP252" i="4"/>
  <c r="B653" i="4"/>
  <c r="AG46" i="4"/>
  <c r="AG51" i="4"/>
  <c r="AG53" i="4"/>
  <c r="AG47" i="4"/>
  <c r="AG49" i="4"/>
  <c r="AG52" i="4"/>
  <c r="AG50" i="4"/>
  <c r="B205" i="4"/>
  <c r="B178" i="4"/>
  <c r="B202" i="4"/>
  <c r="B135" i="4"/>
  <c r="AL252" i="4"/>
  <c r="AE252" i="4"/>
  <c r="B54" i="4"/>
  <c r="B141" i="4"/>
  <c r="AN48" i="4"/>
  <c r="I46" i="4"/>
  <c r="I51" i="4"/>
  <c r="I53" i="4"/>
  <c r="I47" i="4"/>
  <c r="I52" i="4"/>
  <c r="I50" i="4"/>
  <c r="I49" i="4"/>
  <c r="E161" i="4"/>
  <c r="B159" i="4"/>
  <c r="AF49" i="4"/>
  <c r="AF46" i="4"/>
  <c r="AF51" i="4"/>
  <c r="AF50" i="4"/>
  <c r="AF52" i="4"/>
  <c r="AF47" i="4"/>
  <c r="AF53" i="4"/>
  <c r="V252" i="4"/>
  <c r="AR252" i="4"/>
  <c r="AH252" i="4"/>
  <c r="AR53" i="4"/>
  <c r="AR50" i="4"/>
  <c r="AR47" i="4"/>
  <c r="AR52" i="4"/>
  <c r="AR46" i="4"/>
  <c r="AR48" i="4"/>
  <c r="AR51" i="4"/>
  <c r="AR49" i="4"/>
  <c r="B16" i="4"/>
  <c r="B144" i="4"/>
  <c r="O252" i="4"/>
  <c r="N252" i="4"/>
  <c r="AO46" i="4"/>
  <c r="AO51" i="4"/>
  <c r="AO53" i="4"/>
  <c r="AO47" i="4"/>
  <c r="AO52" i="4"/>
  <c r="AO50" i="4"/>
  <c r="AO49" i="4"/>
  <c r="AJ252" i="4"/>
  <c r="AG54" i="4"/>
  <c r="AJ54" i="4"/>
  <c r="C161" i="4" l="1"/>
  <c r="D161" i="4" a="1"/>
  <c r="D161" i="4" s="1"/>
  <c r="B206" i="4"/>
  <c r="B115" i="4"/>
  <c r="B1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Suzanne Gold</author>
  </authors>
  <commentList>
    <comment ref="D549" authorId="0" shapeId="0" xr:uid="{067CE054-D286-41FA-A4AC-63EC42AA78CB}">
      <text>
        <r>
          <rPr>
            <b/>
            <sz val="9"/>
            <color indexed="81"/>
            <rFont val="Tahoma"/>
            <family val="2"/>
          </rPr>
          <t>Suzanne Gold:</t>
        </r>
        <r>
          <rPr>
            <sz val="9"/>
            <color indexed="81"/>
            <rFont val="Tahoma"/>
            <family val="2"/>
          </rPr>
          <t xml:space="preserve">
Whenever the previous two answers are "no", this should be "not applicable".  This was pulled from the wrong row. Need to re-check all of them. Should come from row 227.</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<sst xmlns="http://schemas.openxmlformats.org/spreadsheetml/2006/main" count="36213" uniqueCount="642">
  <si>
    <t>Contraceptive Security (CS) Indicators Survey, 2017</t>
  </si>
  <si>
    <t>Country:</t>
  </si>
  <si>
    <t>Pakistan</t>
  </si>
  <si>
    <t>The CS Indicators are presented in the following sections:
               A. Leadership &amp; Coordination               B. Finance &amp; Procurement               C. Commodities               D. Policies               E. Supply chain               F. Quality               G. Private Sector</t>
  </si>
  <si>
    <t>Instructions:
-  Please indicate your answers in the yellow and white spaces. Most questions contain dropdown lists for your selection.
-  Please select from the dropdown lists in columns O and P to indicate the main and, if applicable, additional data sources used.
-  To help keep track of survey completion, response cells highlighted in yellow will change back to white once the response has been selected or filled in. 
-  Dependent questions may be grayed out based on an earlier response.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Data Collection and Usage Manual provides detailed definitions of the indicators and guidance on data sources and collection methods.
Please do not hesitate to contact cs_survey@ghsc-psm.org with any questions. Thank you for completing this survey.</t>
  </si>
  <si>
    <t>Indicator and Section Description Blurbs</t>
  </si>
  <si>
    <t>All countries</t>
  </si>
  <si>
    <t>Angola</t>
  </si>
  <si>
    <t>Bangladesh</t>
  </si>
  <si>
    <t>Benin</t>
  </si>
  <si>
    <t>Botswana</t>
  </si>
  <si>
    <t>Burkina Faso</t>
  </si>
  <si>
    <t>Burundi</t>
  </si>
  <si>
    <t>Cape Verde</t>
  </si>
  <si>
    <t>Côte d'Ivoire</t>
  </si>
  <si>
    <t>Dominican Republic</t>
  </si>
  <si>
    <t>DRC</t>
  </si>
  <si>
    <t>El Salvador</t>
  </si>
  <si>
    <t>Ethiopia</t>
  </si>
  <si>
    <t>Ghana</t>
  </si>
  <si>
    <t>Guatemala</t>
  </si>
  <si>
    <t>Guinea</t>
  </si>
  <si>
    <t>Haiti</t>
  </si>
  <si>
    <t>Honduras</t>
  </si>
  <si>
    <t>Kenya</t>
  </si>
  <si>
    <t>Kyrgyz Republic</t>
  </si>
  <si>
    <t>Liberia</t>
  </si>
  <si>
    <t>Madagascar</t>
  </si>
  <si>
    <t>Malawi</t>
  </si>
  <si>
    <t>Mali</t>
  </si>
  <si>
    <t>Mauritania</t>
  </si>
  <si>
    <t>Mozambique</t>
  </si>
  <si>
    <t>Nepal</t>
  </si>
  <si>
    <t>Nigeria</t>
  </si>
  <si>
    <t>Peru</t>
  </si>
  <si>
    <t>Philippines</t>
  </si>
  <si>
    <t>Rwanda</t>
  </si>
  <si>
    <t>Senegal</t>
  </si>
  <si>
    <t>Sierra Leone</t>
  </si>
  <si>
    <t>South Sudan</t>
  </si>
  <si>
    <t>Tanzania</t>
  </si>
  <si>
    <t>Togo</t>
  </si>
  <si>
    <t>Uganda</t>
  </si>
  <si>
    <t>Yemen</t>
  </si>
  <si>
    <t>Zambia</t>
  </si>
  <si>
    <t>Zimbabwe</t>
  </si>
  <si>
    <t xml:space="preserve">A. </t>
  </si>
  <si>
    <t>Leadership and Coordination</t>
  </si>
  <si>
    <t>For contraceptive security to become a reality, stakeholders must work together to promote sustainable, effective, and efficient service delivery and supply chain systems. This section includes indicators for the leadership and coordination needed to achieve these goals.</t>
  </si>
  <si>
    <t>A1.</t>
  </si>
  <si>
    <t xml:space="preserve">Existence of a committee that works on contraceptive security
</t>
  </si>
  <si>
    <t>Most countries have a contraceptive security committee that includes representatives from the Ministry of Health, the public and private sector, and major donors (like USAID and UNFPA). These play an important technical and political role by coordinating stakeholders and demonstrating a country’s commitment toward sustained national contraceptive security.</t>
  </si>
  <si>
    <t>Yes</t>
  </si>
  <si>
    <t>No</t>
  </si>
  <si>
    <t>A2.</t>
  </si>
  <si>
    <t xml:space="preserve">Participation in CS committee by sector
</t>
  </si>
  <si>
    <t>To be most effective, national contraceptive security committees should include representatives from as many sectors as possible that contribute towards contraceptive security. This indicator outlines which sectors participate in contraceptive security committees.</t>
  </si>
  <si>
    <t>Social marketing sector</t>
  </si>
  <si>
    <t>Not applicable</t>
  </si>
  <si>
    <t>Don't know</t>
  </si>
  <si>
    <t>NGO sector</t>
  </si>
  <si>
    <t>Commercial sector</t>
  </si>
  <si>
    <t>Donor sector</t>
  </si>
  <si>
    <t>UN agencies</t>
  </si>
  <si>
    <t>Ministry of Health</t>
  </si>
  <si>
    <t>Central Medical Store</t>
  </si>
  <si>
    <t>Ministry of Finance/Planning</t>
  </si>
  <si>
    <t>Other entities</t>
  </si>
  <si>
    <t>A3.</t>
  </si>
  <si>
    <t xml:space="preserve">Legal or administrative status of CS committees </t>
  </si>
  <si>
    <t>A CS committee is ideally formally established through a ministerial or presidential decree or another appropriate administrative mechanism. This official process can help to clearly define how the committee operates within the Ministry of Health as well as its decision-making structures ([WHO-UNICEF, 2016](https://www.technet-21.org/en/library/main/3735-guidance-document-and-toolkits-on-nlwgs)).</t>
  </si>
  <si>
    <t>A4.</t>
  </si>
  <si>
    <t>Frequency of CS committee meetings in the past year</t>
  </si>
  <si>
    <t>0 times</t>
  </si>
  <si>
    <t xml:space="preserve">1 time </t>
  </si>
  <si>
    <t xml:space="preserve">2-3 times </t>
  </si>
  <si>
    <t xml:space="preserve">4 or more times </t>
  </si>
  <si>
    <t>An “active” committee should meet regularly (typically monthly or quarterly, at least biannually), though it may remain “active” by working through other means (e.g., electronically). This indicator shows how often the committee meets, including remote meetings.</t>
  </si>
  <si>
    <t>4 or more times</t>
  </si>
  <si>
    <t>2-3 times</t>
  </si>
  <si>
    <t>1 time</t>
  </si>
  <si>
    <t>numerator</t>
  </si>
  <si>
    <t>A5.</t>
  </si>
  <si>
    <t xml:space="preserve">CS committee activity 
</t>
  </si>
  <si>
    <t>While the existence of a committee is essential, so is the role that the committee plays in achieving identified results, such as developing policies, procedures, recommendations, and action plans, and implementing them. *(The adherence indicator's denominator consists of countries that responded "yes" to development of policies, procedures, recommendations, or action plans.)*</t>
  </si>
  <si>
    <t>Existence of CS committee</t>
  </si>
  <si>
    <t xml:space="preserve">Committee developed policies, procedures, recommendations, or action plans </t>
  </si>
  <si>
    <t xml:space="preserve">Committee adhered to/implemented policies, procedures, recommendations, action plans </t>
  </si>
  <si>
    <t xml:space="preserve">B. </t>
  </si>
  <si>
    <t>Finance and Procurement</t>
  </si>
  <si>
    <t>To provide family planning program components essential to contraceptive security, countries must have sustainable financing from a combination of sources. The indicators in this section gauge countries’ contraceptive-related financial planning, allocation, and actual expenditure, and can be used to identify financing gaps and bottlenecks, and to assess the sustainability of contraceptive security.</t>
  </si>
  <si>
    <t>B1.</t>
  </si>
  <si>
    <t xml:space="preserve">Tracking government financial flows for FP commodities </t>
  </si>
  <si>
    <t>Government financing indicates a commitment to CS and also suggests sustainability. Tracking the financing process from the creation of a budget line item through funds being spent for procurement can help stakeholders identify financing bottlenecks. 
**Government budget lines** can be used to gauge the priority given to contraceptives in government health plans and policies. 
**Government funds allocated** for contraceptives in the most recent fiscal year can be used as a barometer of the national priority given to procuring contraceptives. Government funds include internally generated funds, basket funds, World Bank credits or loans, and other funds donors gave to the government for their use.
In many cases, governments may budget funds for contraceptive procurement, but not actually *expend* those funds. Government funds include internally generated funds, basket funds, World Bank credits or loans, and other funds donors gave to the government for their use.</t>
  </si>
  <si>
    <t>Government budget line exists</t>
  </si>
  <si>
    <t>Government funds allocated</t>
  </si>
  <si>
    <t>Government funds spent</t>
  </si>
  <si>
    <t>B2.</t>
  </si>
  <si>
    <t xml:space="preserve">Funding for contraceptives by source </t>
  </si>
  <si>
    <t>This indicator shows the sources from which contraceptives are funded as a percentage of total contraceptive funding. **Government sources** include internal and other government funding. **Donation sources** include USAID, the U.N., the Global Fund, other bilateral, or other sources.</t>
  </si>
  <si>
    <t xml:space="preserve">Internal government funding </t>
  </si>
  <si>
    <t>N/A</t>
  </si>
  <si>
    <t xml:space="preserve">Other government funding </t>
  </si>
  <si>
    <t>All government funding</t>
  </si>
  <si>
    <t>USAID</t>
  </si>
  <si>
    <t>UN</t>
  </si>
  <si>
    <t>Global Fund</t>
  </si>
  <si>
    <t>Other bilateral</t>
  </si>
  <si>
    <t>Other donations</t>
  </si>
  <si>
    <t>All donations</t>
  </si>
  <si>
    <t>B3.</t>
  </si>
  <si>
    <t>Percent of demand for contraceptives met by all funding sources combined</t>
  </si>
  <si>
    <t>A funding gap occurs when the total amount of spending and donations from all sources falls short of the total forecasted need.</t>
  </si>
  <si>
    <t xml:space="preserve">C. </t>
  </si>
  <si>
    <t>Commodities</t>
  </si>
  <si>
    <t>Providing a mix of contraceptive methods is essential to ensure that clients can choose the contraceptive that best fits their needs. The indicators in this section measure the availability of various contraceptive methods across the different service sectors (public, commercial, NGO, and social marketing).</t>
  </si>
  <si>
    <t>C1.</t>
  </si>
  <si>
    <t>Method Mix by Sector</t>
  </si>
  <si>
    <t>“Method mix” refers to the number of contraception options available. A broader method mix — one with more options across multiple sectors — increases contraceptive use, decreases contraceptive discontinuation, and ultimately reduces the number of unintended pregnancies. This indicator tells us which methods are available from which sources in each country. *(Global view: Use the filter below the graph to select a sector.)*</t>
  </si>
  <si>
    <t>Commercial Sector</t>
  </si>
  <si>
    <t>Combined oral</t>
  </si>
  <si>
    <t xml:space="preserve">Progestin-only pills </t>
  </si>
  <si>
    <t>Injectables</t>
  </si>
  <si>
    <t>Contraceptive Implants</t>
  </si>
  <si>
    <t>Intrauterine devices</t>
  </si>
  <si>
    <t>Male condoms</t>
  </si>
  <si>
    <t>Female condoms</t>
  </si>
  <si>
    <t>Emergency contraceptives</t>
  </si>
  <si>
    <t>Vasectomy</t>
  </si>
  <si>
    <t>Tubal ligation</t>
  </si>
  <si>
    <t>Contraceptive patches</t>
  </si>
  <si>
    <t xml:space="preserve">Vaginal contraceptive rings </t>
  </si>
  <si>
    <t xml:space="preserve">Calendar-based methods </t>
  </si>
  <si>
    <t>Public Sector</t>
  </si>
  <si>
    <t>NGO Sector</t>
  </si>
  <si>
    <t>Social Marketing Sector</t>
  </si>
  <si>
    <t xml:space="preserve">D. </t>
  </si>
  <si>
    <t>Policy</t>
  </si>
  <si>
    <t>Supportive family planning and reproductive health policies are integral to the existence of successful health systems and strong family planning programs. These indicators explore key policies and help determine whether countries have an enabling environment for and a commitment to contraceptive security.</t>
  </si>
  <si>
    <t>D1.</t>
  </si>
  <si>
    <t>Policies that hinder/enable private sector provision of contraceptives</t>
  </si>
  <si>
    <t>The private sector includes the commercial, NGO, and social marketing sectors. 
Examples of policies that **hinder** private sector provision of contraceptives include: price controls, distribution limitations, taxes and duties, and advertising bans.
Examples of policies that **enable** private sector provision of contraceptives include: improved private models for distribution and services, social marketing programs, introduction of new products, pharmaceutical partnerships, financial incentives, and private loans and financing.</t>
  </si>
  <si>
    <t>Hinder</t>
  </si>
  <si>
    <t>Enable</t>
  </si>
  <si>
    <t>D2a.</t>
  </si>
  <si>
    <t>Lowest provider allowed to sell/dispense contraceptive methods - Public sector</t>
  </si>
  <si>
    <t>A wide variety of types of health-care providers/entities that can provide contraceptive methods increases the chances that more people in a variety of different contexts and situations can access the method of their choice. This indicator establishes the lowest level of provider that is allowed to sell or dispense the method in the public sector.</t>
  </si>
  <si>
    <t>Combined oral contraceptives</t>
  </si>
  <si>
    <t>Community Health Worker (or equivalent)</t>
  </si>
  <si>
    <t>Clinical Officer</t>
  </si>
  <si>
    <t>Auxiliary Nurse</t>
  </si>
  <si>
    <t>Auxiliary Nurse Midwife</t>
  </si>
  <si>
    <t>Nurse</t>
  </si>
  <si>
    <t>Pharmacist</t>
  </si>
  <si>
    <t>Doctor</t>
  </si>
  <si>
    <t>Don't Know</t>
  </si>
  <si>
    <t>Injectables (DMPA 104mg subcutaneous)</t>
  </si>
  <si>
    <t>Injectables (DMPA 150mg intramuscular)</t>
  </si>
  <si>
    <t>Contraceptive implants</t>
  </si>
  <si>
    <t>Emergency contraceptive pills</t>
  </si>
  <si>
    <t xml:space="preserve">Calendar-based awareness methods </t>
  </si>
  <si>
    <t>D2b.</t>
  </si>
  <si>
    <t>Lowest provider allowed to sell/dispense contraceptive methods - Private sector</t>
  </si>
  <si>
    <t>A wide variety of types of health-care providers/entities that can provide contraceptive methods increases the chances that more people in a variety of different contexts and situations can access the method of their choice. This indicator establishes the lowest level of provider that is allowed to sell or dispense the method in the private sector.</t>
  </si>
  <si>
    <t>Private Sector</t>
  </si>
  <si>
    <t>D3.</t>
  </si>
  <si>
    <t>Laws/regulations/policies that increase or decrease access to FP services among sub-populations</t>
  </si>
  <si>
    <t xml:space="preserve">**Policies that decrease FP access**: This indicator represents the percentage of countries that report having any legal or policy barriers (e.g. difficulties clearing customs including permissions and payments) that might decrease access to FP services among sub-populations.
**Policies that increase FP access**: This indicator represents the percentage of countries that report having any official laws, regulations, or policies that are designed to increase access to FP services among specific underserved, marginalized, or other vulnerable sub-populations who may not have been reached effectively with family planning services. Laws and policies that are specifically targeted to benefit underreached groups are an indication that the government and its advocates are taking significant, tangible steps to improve family planning access to those in need. This is an important, clear measure of political will and leadership working to improve access to family planning.
*(Global view: Use the filter at the bottom of the graph to see the percentage of countries with policies that either increase or decrease access to FP for subpopulations.)* </t>
  </si>
  <si>
    <t>Increase</t>
  </si>
  <si>
    <t>Unmarried youth (ages 15-19)</t>
  </si>
  <si>
    <t>Married youth (ages 15-19)</t>
  </si>
  <si>
    <t>Unmarried youth (ages 20-24)</t>
  </si>
  <si>
    <t>Married youth (ages 20-24)</t>
  </si>
  <si>
    <t>Rural populations</t>
  </si>
  <si>
    <t>Disadvantaged sub-regions</t>
  </si>
  <si>
    <t xml:space="preserve">Lower educated populations									</t>
  </si>
  <si>
    <t>Lower income populations</t>
  </si>
  <si>
    <t xml:space="preserve">Disabled </t>
  </si>
  <si>
    <t xml:space="preserve">Minority populations							</t>
  </si>
  <si>
    <t>Other</t>
  </si>
  <si>
    <t>Decrease</t>
  </si>
  <si>
    <t xml:space="preserve">Lower educated populations					</t>
  </si>
  <si>
    <t>D4.</t>
  </si>
  <si>
    <t>Operational/cultural practices that increase or decrease access to FP services among sub-populations</t>
  </si>
  <si>
    <t xml:space="preserve">This indicator presents the percentage of countries that reported having any informal operational or cultural practices that may **decrease access** to family planning services, and conversely the percentage that reported having any such operational or cultural practices that serve to **increase** access to FP services and commodities by specific sub-populations.
Examples of practices that **decrease** access to FP services might include certain religious or cultural norms or even geographical barriers in remote locations.
Examples of practices that might **increase** access to FP services might include government or NGO outreach activities that raise awareness of FP services among specific populations that may increase demand and bring private services into previously underreached areas; increased clinic hours in certain areas, expanding mobile services, offering FP counseling services that cater to unmarried and/or adolescent women.
*(Global view: Use the filter at the bottom of the graph to see the percentage of countries with any operational or cultural practices that either increase or decrease access to FP for subpopulations.)* </t>
  </si>
  <si>
    <t>D5.</t>
  </si>
  <si>
    <t xml:space="preserve">Countries where FP commodities are subject to duties </t>
  </si>
  <si>
    <t>Duties, import taxes, or other fees on family planning commodities can increase the cost to consumers and limit their availability in absolute terms, and in terms of which sectors can procure and sell those commodities.</t>
  </si>
  <si>
    <t>Any sector</t>
  </si>
  <si>
    <t>Public sector</t>
  </si>
  <si>
    <t>Unknown</t>
  </si>
  <si>
    <t>D6.</t>
  </si>
  <si>
    <t xml:space="preserve">Fees charged for public sector family planning clients </t>
  </si>
  <si>
    <t>Charging for family planning services and commodities in the public sector can limit access. Conversely, free services and commodities in the public sector can place too much burden on the public sector and reduce the sustainability of family planning programs. This refers to official policies only and not informal or unofficial charges.</t>
  </si>
  <si>
    <t>Services</t>
  </si>
  <si>
    <t>D7.</t>
  </si>
  <si>
    <t xml:space="preserve">Government health insurance covers public sector FP fees </t>
  </si>
  <si>
    <t>This indicator establishes if, in countries where a fee is charged for family planning services in the public sector, national/government/public health insurance covers these services. *('Not applicable' means that no fees are charged.)*</t>
  </si>
  <si>
    <t>D8.</t>
  </si>
  <si>
    <t>Methods included in the national essential medicines list (NEML)</t>
  </si>
  <si>
    <t>This indicator assesses which contraceptive products countries have included in their national essential medicines list. Of particular note are the contraceptive methods cited in the [World Health Organization Essential Medicines List](http://www.who.int/medicines/publications/essentialmedicines/en/index.html): oral hormonal contraceptives (combined oral and progestin-only pills), injectable contraceptives, intrauterine devices (copper-bearing and hormone-releasing), barrier methods (including male and female condoms), implantable contraceptives, and vaginal contraceptive rings.</t>
  </si>
  <si>
    <t>Copper-bearing IUDs</t>
  </si>
  <si>
    <t>Hormone-releasing IUDs</t>
  </si>
  <si>
    <t>Other contraceptives</t>
  </si>
  <si>
    <t>D9.</t>
  </si>
  <si>
    <t xml:space="preserve">Promotion of family planning by channel </t>
  </si>
  <si>
    <t>This indicator measures the percentage of countries that report promoting family planning through any of the following channels, by the estimated extent to which it uses each channel. Promotion of family planning refers to activities that aim to increase the awareness of and/or demand for family planning services among the overall population or underreached groups. This may include highlighting the benefits, familiarizing people with the services and commodities available, where to access them and at what cost, explaining the different methods, addressing any concerns about product safety and side effects, and/or dispelling misconceptions, all of which may help to increase the familiarity with and social acceptability of family planning. These activities may be implemented by any sector or combination of sectors.
*(Global view: Click on an element in the key to sort the graph by that element.)*</t>
  </si>
  <si>
    <t>Social marketing</t>
  </si>
  <si>
    <t>Extensive</t>
  </si>
  <si>
    <t>Some</t>
  </si>
  <si>
    <t>None</t>
  </si>
  <si>
    <t>Mass media</t>
  </si>
  <si>
    <r>
      <t xml:space="preserve">Mobile </t>
    </r>
    <r>
      <rPr>
        <b/>
        <sz val="12"/>
        <color rgb="FF00B050"/>
        <rFont val="Arial"/>
        <family val="2"/>
      </rPr>
      <t xml:space="preserve">phone </t>
    </r>
    <r>
      <rPr>
        <b/>
        <sz val="12"/>
        <rFont val="Arial"/>
        <family val="2"/>
      </rPr>
      <t>outreach/education</t>
    </r>
  </si>
  <si>
    <t>Community mobilization/engagement</t>
  </si>
  <si>
    <t>Other (yes/no)</t>
  </si>
  <si>
    <t>D10.</t>
  </si>
  <si>
    <t xml:space="preserve">Approximate percentage of public sector FP providers trained in implant and IUD insertion and removal </t>
  </si>
  <si>
    <t>81-100%</t>
  </si>
  <si>
    <t>71-80%</t>
  </si>
  <si>
    <t>61-70%</t>
  </si>
  <si>
    <t>51-60%</t>
  </si>
  <si>
    <t>51%-60</t>
  </si>
  <si>
    <t>41-50%</t>
  </si>
  <si>
    <t>31-40%</t>
  </si>
  <si>
    <t>21-30%</t>
  </si>
  <si>
    <t>11-20%</t>
  </si>
  <si>
    <t>1-10%</t>
  </si>
  <si>
    <t>This indicator measures a reported estimated range of the percentage of public sector FP providers that are trained in implant and IUD removal. The existence of trained providers at a facility is necessary to offer services and to ensure continued demand for and stocking of the commodities. Facilities that are known to lack trained providers may stop ordering products. Clients could, in turn, learn that the site is not a reliable source of the services and products and may not seek them out, leading to reduced access to and demand for the services.</t>
  </si>
  <si>
    <t>D11.</t>
  </si>
  <si>
    <t>Family Planning 2030 commitment areas</t>
  </si>
  <si>
    <t>This indicator aims to first identify if countries have made or anticipate making an FP2030 commitment, and, if so, to better understand the specific commitment areas. The details of a country’s commitment can provide information on the extent of political will and engagement among high-level government actors to work towards specific family planning objectives. It also allows for a comparison of this commitment to other areas of the survey that may show the level of progress toward achieving these FP2030 objectives through the different elements of contraceptive security.</t>
  </si>
  <si>
    <t>Made an FP2030 commitment</t>
  </si>
  <si>
    <t>Planned FP2030 commitment</t>
  </si>
  <si>
    <t>Not Applicable</t>
  </si>
  <si>
    <t>No commitment</t>
  </si>
  <si>
    <t>Improving domestic financing for contraceptives</t>
  </si>
  <si>
    <t>Increasing affordability of contraceptives for clients</t>
  </si>
  <si>
    <t>Improving access to or availability of contraceptives</t>
  </si>
  <si>
    <t>D12.</t>
  </si>
  <si>
    <t>Global Financing Facility (GFF) partnership areas</t>
  </si>
  <si>
    <t>The [Global Financing Facility](https://www.globalfinancingfacility.org/) (GFF) is a platform supporting global movements to improve reproductive, maternal, newborn, and child health through mobilizing resources of a variety of public and private sources, international and domestic, and improving systems to use these resources more efficiently to achieve measurable and equitable results. This indicator establishes whether a country has partnered with the GFF, and what provisions have been included in this partnership.</t>
  </si>
  <si>
    <t>GFF partner countries</t>
  </si>
  <si>
    <t xml:space="preserve">Inclusion of provisions for FP </t>
  </si>
  <si>
    <t xml:space="preserve">Inclusion of procurement provisions for contraceptives </t>
  </si>
  <si>
    <t>Inclusion of provisions for supply chain management</t>
  </si>
  <si>
    <t xml:space="preserve">Technical assistance for transition to domestic financing of contraceptives </t>
  </si>
  <si>
    <t xml:space="preserve">E. </t>
  </si>
  <si>
    <t>Supply Chain</t>
  </si>
  <si>
    <t>An effective supply chain helps ensure a continuous supply of high-quality contraceptives. More effective management of supplies is associated with better prospects for contraceptive security. These indicators measure the capacity of supply chains to support these goals.</t>
  </si>
  <si>
    <t>E1.</t>
  </si>
  <si>
    <t>Existence of an LMIS that includes contraceptives</t>
  </si>
  <si>
    <t xml:space="preserve">Incorporation of family planning commodities into a national logistics management information system (LMIS) for the public sector implies a standardized accounting of these commodities and visibility into the supply chain. This indicator serves as both a gauge of the level of visibility into the supply chain for family planning commodities for the country, which is in itself an element tied to contraceptive security, as well as clarifying what data is represented by the subsequent stockout indicator. </t>
  </si>
  <si>
    <t>E2.</t>
  </si>
  <si>
    <t>How is LMIS data collected at the facility level?</t>
  </si>
  <si>
    <t>All sites report electronically</t>
  </si>
  <si>
    <t>Most electronic</t>
  </si>
  <si>
    <t>Some electronic</t>
  </si>
  <si>
    <t>Few electronic</t>
  </si>
  <si>
    <t>No electronic</t>
  </si>
  <si>
    <t>This indicator gauges the extent to which service delivery points report electronically, which usually means that data can reach users at higher levels of the system more quickly and reliably, with fewer chances for errors along the way than would be expected with manual data transcription at subnational levels. *(For countries reporting Not Applicable, this can mean there is either no LMIS with FP commodities in that country, or no reporting at the SDP level.)*</t>
  </si>
  <si>
    <t>E3a.</t>
  </si>
  <si>
    <t>Central Level Stockout Rates</t>
  </si>
  <si>
    <t>A stockout occurs when a central warehouse or service delivery point (like a public pharmacy or clinic) runs out of a commodity. This indicator measures the percentage of stock observations over the past year during which a commodity was stocked out. Observations are reported for public sector central-level warehouses and service delivery points.</t>
  </si>
  <si>
    <t>Levonorgestrel/Ethinyl Estradiol +Fe 75mg</t>
  </si>
  <si>
    <t>Levonorgestrel/Ethinyl Estradiol</t>
  </si>
  <si>
    <t>Injectable contraceptives</t>
  </si>
  <si>
    <t>DMPA 104mg subcutaneous</t>
  </si>
  <si>
    <t>DMPA 150mg intramuscular</t>
  </si>
  <si>
    <t>Norethisterone enanthate</t>
  </si>
  <si>
    <t>Levonorgestrel 75mg (2 rod implant)</t>
  </si>
  <si>
    <t>Etonogestrel 68mg (1 rod implant)</t>
  </si>
  <si>
    <t>E3b.</t>
  </si>
  <si>
    <t>Service Delivery Point Level Stockout Rates</t>
  </si>
  <si>
    <t>E4.</t>
  </si>
  <si>
    <t>Locations of government-financed procurement</t>
  </si>
  <si>
    <t>Understanding whether procurement is centralized or decentralized, coupled with other characteristics of the procurement (who conducts it, who finances it, etc.) can be an entry-point for assessing successes or challenges of the procurement process and where assistance may be needed.
*(Note: Procurement may be from more than one level, so it may not add up to 100% within or across countries.)*</t>
  </si>
  <si>
    <t>Central</t>
  </si>
  <si>
    <t>Intermediate (regional, district)</t>
  </si>
  <si>
    <t>Service delivery point level</t>
  </si>
  <si>
    <t>E5.</t>
  </si>
  <si>
    <t>Supplier delivery points of government-procured contraceptives</t>
  </si>
  <si>
    <t>This indicator can be used to further assess successes or challenges with the procurement and delivery process and where to target assistance.
*(Note: Delivery may be to more than one level, so it may not add up to 100% within or across countries.)*</t>
  </si>
  <si>
    <t>Direct to service delivery points</t>
  </si>
  <si>
    <t xml:space="preserve">F. </t>
  </si>
  <si>
    <t>Quality</t>
  </si>
  <si>
    <t>Quality assurance is critical to ensuring that family planning commodities are consistently produced and monitored, thus making sure that patient safety is protected and that good outcomes are achieved. These indicators explore various factors related to the quality assurance systems and processes that are in place.</t>
  </si>
  <si>
    <t>F1.</t>
  </si>
  <si>
    <t xml:space="preserve">Registration requirement for contraceptives  </t>
  </si>
  <si>
    <t>The national medicines regulatory authority plays a key role in determining and maintaining drug quality standards and manufacturing quality control. Commodity registration is a critical process by which the government can ensure the quality of products being distributed in a country.</t>
  </si>
  <si>
    <t>F2.</t>
  </si>
  <si>
    <t xml:space="preserve">Drug registration requirements strictly adhered to </t>
  </si>
  <si>
    <t>Drug registration requirements help ensure the quality of FP commodities distributed in the country whether imported or from local manufacturers. Adherence to these requirements is a measure of the effectiveness of the NMRA in regulating the products that are distributed in the country to ensure their quality, safety, and efficacy; to prevent illegal manufacturing and trade of the commodities, and to ensure their access by the population.</t>
  </si>
  <si>
    <t>F3.</t>
  </si>
  <si>
    <t xml:space="preserve">Average lead time for registration of contraceptive products </t>
  </si>
  <si>
    <t>Less than 6 months</t>
  </si>
  <si>
    <t>6 months to under 1 year</t>
  </si>
  <si>
    <t>1 year to 18 months</t>
  </si>
  <si>
    <t>More than 18 months</t>
  </si>
  <si>
    <t>Long registration lead times can hamper the ability of a manufacturer to begin distributing a product in the country, thus reducing the supply of the product and/or the diversity of products or methods offered and reducing access to it by clients.</t>
  </si>
  <si>
    <t>F4.</t>
  </si>
  <si>
    <t>Requirement to test contraceptives at the national quality control laboratory (NQCL)</t>
  </si>
  <si>
    <t>An NQCL’s role is to conduct evaluations of drugs and medical substances to ensure their safety and effectiveness and detect substandard and falsified medicines. This indicator is assessing both the existence of an NQCL, as well as whether testing of contraceptives falls within its purview, as contraceptives in some cases may not garner the same quality control rigor as other drugs.</t>
  </si>
  <si>
    <t>Don’t know</t>
  </si>
  <si>
    <t xml:space="preserve">F5. </t>
  </si>
  <si>
    <t xml:space="preserve">National quality control laboratory ISO 17025 certified/accredited and/or WHO-prequalified 						</t>
  </si>
  <si>
    <t>The International Organization for Standardization (known as ISO) ensures that products are safe, reliable and of good quality. **ISO 17025** certification specifies the general requirements for the competence to carry out tests and/or calibrations, including sampling. It covers testing and calibration performed using standard methods, non-standard methods, and laboratory-developed methods ([ISO website](https://www.iso.org/home.html), 2019).
For an NQCL to become **WHO-prequalified**, it must be able to demonstrate that it adheres to WHO Good Practices for Quality Control Laboratories, WHO Good Practices for Pharmaceutical Microbiological Laboratories, and the relevant parts of [Good Manufacturing Practices](https://www.who.int/teams/health-product-and-policy-standards/standards-and-specifications/gmp) as recommended by WHO. This indicator assesses whether a country’s NQCL meets these internationally recognized standards that enable it to be able to assure drug safety and efficacy.</t>
  </si>
  <si>
    <t>Both ISO certified and WHO-PQ</t>
  </si>
  <si>
    <t>ISO certified only</t>
  </si>
  <si>
    <t>WHO-prequalified only</t>
  </si>
  <si>
    <t>Neither WHO-PQ nor ISO certified</t>
  </si>
  <si>
    <t>Neither</t>
  </si>
  <si>
    <t>Yes - both ISO certified and WHO-PQ</t>
  </si>
  <si>
    <t>Yes - ISO certified</t>
  </si>
  <si>
    <t>Yes - WHO-PQ</t>
  </si>
  <si>
    <t>F6.</t>
  </si>
  <si>
    <t>National Medicines Regulatory Authority conducts field surveillance monitoring to identify SF contraceptives</t>
  </si>
  <si>
    <t>Post-marketing field surveillance and pharmacovigilance provide critical information about a contraceptive method’s long-term safety and efficacy, including monitoring possible adverse consequences. Surveillance monitoring of commodities once they are on the market can help reduce risks and increase benefits. Countries often overlook or underfund this stage of quality assurance in favor of pre-market testing. This indicator looks at both whether field surveillance monitoring took place to identify [substandard and falsified](https://www.who.int/health-topics/substandard-and-falsified-medical-products#tab=tab_1) (SF) contraceptives.</t>
  </si>
  <si>
    <t xml:space="preserve">G. </t>
  </si>
  <si>
    <t>The private sector is increasingly recognized as a vital partner in global efforts to provide reproductive health and family planning services and commodities. These indicators explore the involvement of private sector entities like for-profit enterprises, nonprofit organizations, community groups, informal vendors, and other private providers in providing access to contraception.</t>
  </si>
  <si>
    <t>G1.</t>
  </si>
  <si>
    <t>Number of wholesalers registered in the country to distribute FP commodities</t>
  </si>
  <si>
    <t>2-3</t>
  </si>
  <si>
    <t>More than 3</t>
  </si>
  <si>
    <t>This indicator provides a sense of to what extent the government has visibility into the private sector market for contraceptives, in order to better coordinate activities across sectors and target government resources where needed. This indicator is also intended to get a sense of the size of the commercial market for contraceptives.</t>
  </si>
  <si>
    <t>G2.</t>
  </si>
  <si>
    <t>Approximate proportion of wholesalers reporting to the government their FP commodity sales and FP services</t>
  </si>
  <si>
    <t>76-100%</t>
  </si>
  <si>
    <t>51-75%</t>
  </si>
  <si>
    <t>26-50%</t>
  </si>
  <si>
    <t>0-25%</t>
  </si>
  <si>
    <t xml:space="preserve">This indicator, measuring the approximate proportion (in 25 percent increments) of wholesalers reporting to the government on their FP commodity sales and services, provides a sense of to what extent the government has visibility into the private sector market for contraceptives, in order to better coordinate activities across sectors and target government resources where needed. </t>
  </si>
  <si>
    <t>G3.</t>
  </si>
  <si>
    <t>Any WHO-Prequalified and/or stringent regulatory authority (SRA)-approved products registered for distribution in the country</t>
  </si>
  <si>
    <t>This indicator, showing which countries have WHO-prequalified and/or [Stringent Regulatory Authority](https://www.who.int/medicines/regulation/sras/en/) (SRA)-approved products registered for distribution, is intended to examine the health of the market for quality-assured contraceptives in the country by looking at the number of FP methods for which quality-assured products are registered for distribution.</t>
  </si>
  <si>
    <t>Both WHO-PQ and SRA</t>
  </si>
  <si>
    <t>SRA-approved</t>
  </si>
  <si>
    <t>WHO-prequalified</t>
  </si>
  <si>
    <t>No SRA or WHO-PQ products registered</t>
  </si>
  <si>
    <t>Progestin-only pills</t>
  </si>
  <si>
    <t>G4.</t>
  </si>
  <si>
    <t>Joint ventures between multinational pharmaceutical companies and local contraceptive manufacturers</t>
  </si>
  <si>
    <t>Joint ventures build both the local manufacturing and life sciences industry as well as create additional sources for FP and other public health commodities for low- and middle-income countries.</t>
  </si>
  <si>
    <t>G5.</t>
  </si>
  <si>
    <t xml:space="preserve">PPPs established/brokered in past two years to expand private sector FP products/services </t>
  </si>
  <si>
    <t>This applies to public-private partnerships (PPPs) with the purpose of expanding private-sector provision of family planning products and services. This indicates government commitment to collaborate with private-sector partners, donors, and cooperating agencies.</t>
  </si>
  <si>
    <t>G6.</t>
  </si>
  <si>
    <t>FP/RH private sector engagement plan developed by government and extent of implementation</t>
  </si>
  <si>
    <t>Most actions implemented</t>
  </si>
  <si>
    <t>Some actions implemented</t>
  </si>
  <si>
    <t>Few actions implemented</t>
  </si>
  <si>
    <t>No actions have been implemented</t>
  </si>
  <si>
    <t>No PSE plan (or without FP/RH)</t>
  </si>
  <si>
    <t>USAID defines its private sector engagement plan (PSE) as a strategic approach to planning and programming through which USAID consults, strategizes, aligns, collaborates, and implements with the private sector for greater scale, sustainability, and effectiveness of development or humanitarian outcomes. It considers actions through the following three elements (USAID, 2019):
* How and to what extent does private sector engagement improve development and humanitarian outcomes?
* What context-specific factors drive effective engagement with the private sector?
* What PSE relationship qualities influence results?
Government private sector engagement plans may include similar elements.</t>
  </si>
  <si>
    <t>A. Leadership and Coordination</t>
  </si>
  <si>
    <t>B. Finance and Procurement</t>
  </si>
  <si>
    <t>C. Commodities</t>
  </si>
  <si>
    <t>E. Supply Chain</t>
  </si>
  <si>
    <t>Portuguese</t>
  </si>
  <si>
    <t>F. Quality</t>
  </si>
  <si>
    <t>French</t>
  </si>
  <si>
    <t>G. Private Sector</t>
  </si>
  <si>
    <t>Spanish</t>
  </si>
  <si>
    <t>H. Impact of COVID-19 Pandemic</t>
  </si>
  <si>
    <t xml:space="preserve">Note: A limited number of countries were removed from the dataset pending data sharing approval. Data for those countries has been anonymized and contributes to aggregate "all country" results (therefore, numerators and denominators reflect the anonymously included data from those countries). 											                                                                                                                                  </t>
  </si>
  <si>
    <t>All Countries</t>
  </si>
  <si>
    <t>Numerator</t>
  </si>
  <si>
    <t>Denominator</t>
  </si>
  <si>
    <t>Afghanistan</t>
  </si>
  <si>
    <t>India</t>
  </si>
  <si>
    <t xml:space="preserve">A1. Existence of a committee that works on contraceptive security									</t>
  </si>
  <si>
    <t>A2. Participation in CS Committee by sector</t>
  </si>
  <si>
    <t>Central Medical Store/Central Warehouse</t>
  </si>
  <si>
    <t>Ministry of Finance/Ministry of Planning</t>
  </si>
  <si>
    <t>Ministry of Planning</t>
  </si>
  <si>
    <t>Ministry of Finance</t>
  </si>
  <si>
    <t>Both</t>
  </si>
  <si>
    <t>Number of sectors that participate in CS committees</t>
  </si>
  <si>
    <t>Countries where 6 or more of the 9 sectors participate in the CS committee</t>
  </si>
  <si>
    <t xml:space="preserve">A3. Legal or administrative status of CS committees </t>
  </si>
  <si>
    <t>Committee has a formal written terms of reference</t>
  </si>
  <si>
    <t xml:space="preserve">A4. Frequency of CS committee meetings in the past year						</t>
  </si>
  <si>
    <t>-</t>
  </si>
  <si>
    <t>A5. CS committee activity</t>
  </si>
  <si>
    <t xml:space="preserve">Committee developed policies, procedures, recommendations, and/or action plans </t>
  </si>
  <si>
    <t>Committee adhered to policies and procedures, or implemented its action plans</t>
  </si>
  <si>
    <t xml:space="preserve">B1.Tracking government financial flows for FP commodities </t>
  </si>
  <si>
    <t>B1a. Is there a funding gap?</t>
  </si>
  <si>
    <t>Funding gap</t>
  </si>
  <si>
    <t>No funding gap</t>
  </si>
  <si>
    <t>B2. Funding for contraceptives by source ($)</t>
  </si>
  <si>
    <t>Total Expenditures</t>
  </si>
  <si>
    <t>B2a. Funding for contraceptives by source (%)</t>
  </si>
  <si>
    <t>Contraceptive forecast amount (USD)</t>
  </si>
  <si>
    <t>Contraceptive forecast amount (Couple Years of Protection)</t>
  </si>
  <si>
    <t>B3. Percent of demand for contraceptives met by all funding sources combined (based on USD forecast and spending)</t>
  </si>
  <si>
    <t>B3a. Percent of demand for contraceptives met by all funding sources combined (based on Couple Years of Protection forecast and spending)</t>
  </si>
  <si>
    <t>B4. Percent of forecasted need for contraceptives met by internally generated government funds</t>
  </si>
  <si>
    <r>
      <t xml:space="preserve">NEW: Who conducted the forecast/quantification (Instructions: </t>
    </r>
    <r>
      <rPr>
        <b/>
        <sz val="11"/>
        <color rgb="FFFF0000"/>
        <rFont val="Arial"/>
        <family val="2"/>
      </rPr>
      <t>select all that apply)</t>
    </r>
  </si>
  <si>
    <t>NEW: Government - Central Level</t>
  </si>
  <si>
    <t>NEW: Government - Subnational Level</t>
  </si>
  <si>
    <t>NEW: US Government (USG)</t>
  </si>
  <si>
    <t>NEW: UNFPA</t>
  </si>
  <si>
    <t>NEW: Other Donors</t>
  </si>
  <si>
    <t>NEW: Other</t>
  </si>
  <si>
    <t>NEW: Don't Know</t>
  </si>
  <si>
    <t>NEW: If "other" please list</t>
  </si>
  <si>
    <t>DSF/UNFPA/GHSC-PSM</t>
  </si>
  <si>
    <t>CPDS</t>
  </si>
  <si>
    <t>GHSC-PSM, UNFPA, MOH, IMA Momentum and other partners</t>
  </si>
  <si>
    <t xml:space="preserve">Association Togolaise pour le Marketing Social; Association Togolaise pour le Bien être Familial </t>
  </si>
  <si>
    <t>Ministry of Health, ZNFPC, UNFPA, GHSC-PSM, Crown Agents, PSH, PSZ</t>
  </si>
  <si>
    <t xml:space="preserve"> </t>
  </si>
  <si>
    <t>C1. Method Mix by Sector</t>
  </si>
  <si>
    <t xml:space="preserve">Combined oral contraceptives: NEW FORMULA TO ADD: IF Q1 or Q2=YES, then YES. </t>
  </si>
  <si>
    <t>NEW: COC Q1: Required formal written policy?</t>
  </si>
  <si>
    <t>NEW: COC Q2: Procured/Distributed Last 12 months?</t>
  </si>
  <si>
    <t>Progestin-only pills: NEW FORMULA TO ADD: IF Q1 or Q2=YES, then YES.</t>
  </si>
  <si>
    <t>NEW: Progestin-only pills: Q1: Required formal written policy?</t>
  </si>
  <si>
    <t>NEW: Progestin-only pills: Q2: Procured/Distributed Last 12 months?</t>
  </si>
  <si>
    <t>Injectables: NEW FORMULA TO ADD: IF Q1 or Q2=YES, then YES.</t>
  </si>
  <si>
    <t>NEW: Injectables: Q1: Required formal written policy?</t>
  </si>
  <si>
    <t>NEW: Injectables: Q2: Procured/Distributed Last 12 months?</t>
  </si>
  <si>
    <t>Contraceptive Implants: NEW FORMULA TO ADD: IF Q1 or Q2=YES, then YES.</t>
  </si>
  <si>
    <t>NEW: Contraceptive Implants: Q1: Required formal written policy?</t>
  </si>
  <si>
    <t>NEW: Contraceptive Implants: Q2: Procured/Distributed Last 12 months?</t>
  </si>
  <si>
    <t>Intrauterine devices: NEW FORMULA TO ADD: IF Q1 or Q2=YES, then YES.</t>
  </si>
  <si>
    <t>NEW: Intrauterine devices: Q1: Required formal written policy?</t>
  </si>
  <si>
    <t>NEW: Intrauterine devices: Q2: Procured/Distributed Last 12 months?</t>
  </si>
  <si>
    <t>Male condoms: NEW FORMULA TO ADD: IF Q1 or Q2=YES, then YES.</t>
  </si>
  <si>
    <t>NEW: Male condoms: Q1: Required formal written policy?</t>
  </si>
  <si>
    <t>NEW: Male condoms: Q2: Procured/Distributed Last 12 months?</t>
  </si>
  <si>
    <t>Female condoms: NEW FORMULA TO ADD: IF Q1 or Q2=YES, then YES.</t>
  </si>
  <si>
    <t>NEW: Female condoms: Q1: Required formal written policy?</t>
  </si>
  <si>
    <t>NEW: Female condoms: Q2: Procured/Distributed Last 12 months?</t>
  </si>
  <si>
    <t>Emergency contraceptive pills: NEW FORMULA TO ADD: IF Q1 or Q2=YES, then YES.</t>
  </si>
  <si>
    <t>NEW: Emergency contraceptive pills: Q1: Required formal written policy?</t>
  </si>
  <si>
    <t>NEW: Emergency contraceptive pills: Q2: Procured/Distributed Last 12 months?</t>
  </si>
  <si>
    <t>Vasectomy: NEW FORMULA TO ADD: IF Q1 or Q2=YES, then YES</t>
  </si>
  <si>
    <t>NEW: Vasectomy: Q1: Required formal written policy?</t>
  </si>
  <si>
    <t>NEW: Vasectomy: Q2: Procured/Distributed Last 12 months?</t>
  </si>
  <si>
    <t>Tubal ligation: NEW FORMULA TO ADD: IF Q1 or Q2=YES, then YES</t>
  </si>
  <si>
    <t>NEW: Tubal ligation: Q1: Required formal written policy?</t>
  </si>
  <si>
    <t>NEW: Tubal ligation: Q2: Procured/Distributed Last 12 months?</t>
  </si>
  <si>
    <t>Contraceptive patches: NEW FORMULA TO ADD: IF Q1 or Q2=YES, then YES</t>
  </si>
  <si>
    <t>NEW: Contraceptive patches: Q1: Required formal written policy?</t>
  </si>
  <si>
    <t>NEW: Contraceptive patches: Q2: Procured/Distributed Last 12 months?</t>
  </si>
  <si>
    <t>Vaginal contraceptive rings: NEW FORMULA TO ADD: IF Q1 or Q2=YES, then YES</t>
  </si>
  <si>
    <t>NEW: Vaginal contraceptive rings: Q1: Required formal written policy?</t>
  </si>
  <si>
    <t>NEW: Vaginal contraceptive rings: Q2: Procured/Distributed Last 12 months?</t>
  </si>
  <si>
    <t>Calendar-based awareness methods: NEW FORMULA TO ADD: IF Q1 or Q2=YES, then YES</t>
  </si>
  <si>
    <t>NEW: Calendar-based awareness methods: Q1: Required formal written policy?</t>
  </si>
  <si>
    <t>NEW: Calendar-based awareness methods: Q2: Procured/Distributed Last 12 months?</t>
  </si>
  <si>
    <t>Other method: NEW FORMULA TO ADD: IF Q1 or Q2=YES, then YES</t>
  </si>
  <si>
    <t>NEW: Other method: Q1: Required formal written policy?</t>
  </si>
  <si>
    <t>NEW: Other method: Q2: Procured/Distributed Last 12 months?</t>
  </si>
  <si>
    <t>Number of methods offered in the commercial sector</t>
  </si>
  <si>
    <t>Are the five most common methods offered in the commercial sector? (Male condoms, Combined oral contraceptives, Injectables, Intrauterine devices, Contraceptive Implants)</t>
  </si>
  <si>
    <t>Number of methods offered in the public sector</t>
  </si>
  <si>
    <t>Are the five most common methods offered in the public sector? (Male condoms, Combined oral contraceptives, Injectables, Intrauterine devices, Contraceptive Implants)</t>
  </si>
  <si>
    <t>Are at least 8 methods offered in the public sector?</t>
  </si>
  <si>
    <t>Number of methods offered in the NGO sector</t>
  </si>
  <si>
    <t xml:space="preserve">Are the five most common methods offered in the NGO sector? (Male condoms, Combined oral contraceptives, Injectables, Intrauterine devices, Contraceptive Implants) </t>
  </si>
  <si>
    <t>Number of methods offered in the social marketing sector</t>
  </si>
  <si>
    <t>Are the five most common methods offered in the social marketing sector? (Male condoms, Combined oral contraceptives, Injectables, Intrauterine devices, Contraceptive Implants)</t>
  </si>
  <si>
    <t>Average number of methods offered across all sectors</t>
  </si>
  <si>
    <t>D. Policy</t>
  </si>
  <si>
    <t>D1.Policies that hinder/enable private sector provision of contraceptives</t>
  </si>
  <si>
    <t>D1.a. Is there a national strategy that includes objectives for contraceptive security?</t>
  </si>
  <si>
    <t>D1.b. Evidence of implementation of the contraceptive security strategy?</t>
  </si>
  <si>
    <t>High level of implementation</t>
  </si>
  <si>
    <t>Some implementation</t>
  </si>
  <si>
    <t>Minimal or no implementation</t>
  </si>
  <si>
    <t xml:space="preserve">D2. Lowest provider allowed to sell/dispense contraceptive methods </t>
  </si>
  <si>
    <t>Combined oral contraceptives (Public sector)</t>
  </si>
  <si>
    <t>Community health worker</t>
  </si>
  <si>
    <t>Auxiliary nurse</t>
  </si>
  <si>
    <t>Auxiliary nurse midwife</t>
  </si>
  <si>
    <t>Clinical officer</t>
  </si>
  <si>
    <t>Progestin-only pills (Public sector)</t>
  </si>
  <si>
    <t>Injectables (DMPA 104mg subcutaneous) (Public sector)</t>
  </si>
  <si>
    <t>Injectables (DMPA 150mg intramuscular) (Public sector)</t>
  </si>
  <si>
    <t>Contraceptive Implants (Public sector)</t>
  </si>
  <si>
    <t xml:space="preserve"> Intrauterine devices (Public sector)</t>
  </si>
  <si>
    <t>Male condoms (Public sector)</t>
  </si>
  <si>
    <t>Female condoms (Public sector)</t>
  </si>
  <si>
    <t>Emergency contraceptive pills (Public sector)</t>
  </si>
  <si>
    <t>Vasectomy (Public sector)</t>
  </si>
  <si>
    <t>Tubal ligation (Public sector)</t>
  </si>
  <si>
    <t>Contraceptive Patches (Public sector)</t>
  </si>
  <si>
    <t>Vaginal Contraceptive Rings  (Public sector)</t>
  </si>
  <si>
    <t>Calendar-based awareness methods (Public sector)</t>
  </si>
  <si>
    <t>Combined oral contraceptives (Private sector)</t>
  </si>
  <si>
    <t>Progestin-only pills (Private sector)</t>
  </si>
  <si>
    <t>Injectables (DMPA 104mg subcutaneous) (Private sector)</t>
  </si>
  <si>
    <t>Injectables (DMPA 150mg subcutaneous) (Private sector)</t>
  </si>
  <si>
    <t>Contraceptive Implants (Private sector)</t>
  </si>
  <si>
    <t>Intrauterine devices (Private sector)</t>
  </si>
  <si>
    <t>Male condoms (Private sector)</t>
  </si>
  <si>
    <t>Female condoms (Private sector)</t>
  </si>
  <si>
    <t>Emergency contraceptive pills (Private sector)</t>
  </si>
  <si>
    <t>Vasectomy (Private sector)</t>
  </si>
  <si>
    <t>Tubal ligation (Private sector)</t>
  </si>
  <si>
    <t>Contraceptive Patches (Private sector)</t>
  </si>
  <si>
    <t>Vaginal Contraceptive Rings  (Private sector)</t>
  </si>
  <si>
    <t>Calendar-based awareness methods (Private sector)</t>
  </si>
  <si>
    <t>D3. Laws/regulations/policies that increase or decrease access to FP services among sub-populations</t>
  </si>
  <si>
    <t>D3a. Increase access</t>
  </si>
  <si>
    <t>Rural population</t>
  </si>
  <si>
    <t>Populations in disadvantaged sub-regions (i.e. certain geographic areas)</t>
  </si>
  <si>
    <t>Populations with lower educational attainment</t>
  </si>
  <si>
    <t>Minority populations (e.g. ethnic or religious groups)</t>
  </si>
  <si>
    <t>Other (e.g. migrants, internally displaced populations)</t>
  </si>
  <si>
    <t>D3b. Decrease access</t>
  </si>
  <si>
    <t>D4. Operational/cultural practices that increase or decrease access to FP services among sub-populations</t>
  </si>
  <si>
    <t>D4a. Increase access</t>
  </si>
  <si>
    <t>D4b. Decrease access</t>
  </si>
  <si>
    <t xml:space="preserve">D5. Countries where FP commodities are subject to duties </t>
  </si>
  <si>
    <t xml:space="preserve">D6. Fees charged for public sector family planning clients </t>
  </si>
  <si>
    <t>D6.a. If fees are charged, there exemptions for people who cannot afford to pay</t>
  </si>
  <si>
    <t xml:space="preserve">D7. Government health insurance covers public sector FP fees 										</t>
  </si>
  <si>
    <t xml:space="preserve">D8. Methods included in the national essential medicines list (NEML)										</t>
  </si>
  <si>
    <t>Number of FP methods on the NEML</t>
  </si>
  <si>
    <t xml:space="preserve">D9. Promotion of family planning by channel </t>
  </si>
  <si>
    <t>D9a. Social Marketing</t>
  </si>
  <si>
    <t xml:space="preserve">Some </t>
  </si>
  <si>
    <t>D9b. Mass Media</t>
  </si>
  <si>
    <t>D9c. Mobile outreach/education</t>
  </si>
  <si>
    <t>D9d. Community mobilization/engagement</t>
  </si>
  <si>
    <t xml:space="preserve">D10. Approximate percentage of public sector FP providers trained in implant and IUD insertion and removal 										</t>
  </si>
  <si>
    <t>D11. Family Planning 2030 Commitments</t>
  </si>
  <si>
    <t>Made an FP2030 commitment </t>
  </si>
  <si>
    <t>Planned FP2030 commitment </t>
  </si>
  <si>
    <t>Improving domestic financing for contraceptives </t>
  </si>
  <si>
    <t>Increasing affordability of contraceptives for clients </t>
  </si>
  <si>
    <t>Improving access to or availability of contraceptives </t>
  </si>
  <si>
    <t>D12. Global Financing Facility (GFF) partnership areas</t>
  </si>
  <si>
    <t>E1. Existence of an LMIS that includes contraceptives</t>
  </si>
  <si>
    <t>E1a. LMIS captures stock data at the SDP level</t>
  </si>
  <si>
    <t>Not applicable (no LMIS)</t>
  </si>
  <si>
    <t>E1b. LMIS coverage by sector</t>
  </si>
  <si>
    <t>All facilities included</t>
  </si>
  <si>
    <t>Some facilities included</t>
  </si>
  <si>
    <t>No facilities included</t>
  </si>
  <si>
    <t>E2. How is LMIS data collected at the facility level?</t>
  </si>
  <si>
    <t>All electronic </t>
  </si>
  <si>
    <t>Most electronic </t>
  </si>
  <si>
    <t>Some electronic </t>
  </si>
  <si>
    <t>Few electronic </t>
  </si>
  <si>
    <t>No electronic </t>
  </si>
  <si>
    <t>E3a. Central Level Stockout Rates</t>
  </si>
  <si>
    <t>Central stockout rates of combined oral contraceptives</t>
  </si>
  <si>
    <t>Levonorgestrel/Ethinyl Estradiol 150/30 mcg +Fe 75mg</t>
  </si>
  <si>
    <t>Levonorgestrel/Ethinyl Estradiol 150/30 mcg</t>
  </si>
  <si>
    <t>Central stockout rates of progestin-only pills</t>
  </si>
  <si>
    <t>Central stockout rates of injectable contraceptives</t>
  </si>
  <si>
    <t xml:space="preserve">Central stockout rates of contraceptive implants </t>
  </si>
  <si>
    <t>Levonorgestrel 75mg/rod, 2 rod implant</t>
  </si>
  <si>
    <t>Etonogestrel 68mg/rod, 1 rod implant</t>
  </si>
  <si>
    <t>Central stockout rates of copper-bearing intrauterine devices</t>
  </si>
  <si>
    <t>Central stockout rates of Hormone-releasing intrauterine devices (IUDs)</t>
  </si>
  <si>
    <t>Central stockout rates of male condoms</t>
  </si>
  <si>
    <t>Central stockout rates of female condoms</t>
  </si>
  <si>
    <t>Central stockout rates of emergency oral contraceptives</t>
  </si>
  <si>
    <t>Levonorgestrel 0.75mg, 2 tablets</t>
  </si>
  <si>
    <t>Levonorgestrel 1.5mg, 1 tablet</t>
  </si>
  <si>
    <t>Central stockout rates of calendar-based awareness methods (e.g. CycleBeads)</t>
  </si>
  <si>
    <t>Countries with no central level stockouts of any (key) contraceptive commodity</t>
  </si>
  <si>
    <t>Countries with no central level stockouts of any contraceptive commodity</t>
  </si>
  <si>
    <t>E3b. Service Delivery Point Level Stockout Rates</t>
  </si>
  <si>
    <t>Service delivery point stockout rates of combined oral contraceptives</t>
  </si>
  <si>
    <t>SDP stockout rates of progestin-only pills</t>
  </si>
  <si>
    <t>Service delivery point stockout rates of injectable contraceptives</t>
  </si>
  <si>
    <t xml:space="preserve">Service delivery point stockout rates of contraceptive implants </t>
  </si>
  <si>
    <t>Service delivery point stockout rates of copper-bearing intrauterine devices</t>
  </si>
  <si>
    <t>Service delivery point stockout rates of Hormone-releasing intrauterine devices (IUDs)</t>
  </si>
  <si>
    <t>Service delivery point stockout rates of male condoms</t>
  </si>
  <si>
    <t>SDP stockout rates of female condoms</t>
  </si>
  <si>
    <t>SDP stockout rates of emergency oral contraceptives</t>
  </si>
  <si>
    <t>SDP stockout rates of calendar-based awareness methods (e.g. CycleBeads)</t>
  </si>
  <si>
    <t>Countries with no SDP level stockouts of any (key) contraceptive commodity</t>
  </si>
  <si>
    <t>Countries with no SDP level stockouts of any contraceptive commodity</t>
  </si>
  <si>
    <t>E4. Locations of government-financed procurement</t>
  </si>
  <si>
    <t>E5. Supplier delivery points of government-procured contraceptives</t>
  </si>
  <si>
    <t>E6. Frequency of forecast updates</t>
  </si>
  <si>
    <t>Monthly</t>
  </si>
  <si>
    <t>Quarterly</t>
  </si>
  <si>
    <t>Bi-annually (twice a year)</t>
  </si>
  <si>
    <t>Annually</t>
  </si>
  <si>
    <t xml:space="preserve">F1. Registration requirement for contraceptives  </t>
  </si>
  <si>
    <t>F2. Drug registration requirements strictly adhered to</t>
  </si>
  <si>
    <t xml:space="preserve">F3. Average lead time for registration of contraceptive products </t>
  </si>
  <si>
    <t xml:space="preserve">F4. Requirement to test contraceptives at the national quality control laboratory </t>
  </si>
  <si>
    <t>F4a. Extent to which contraceptives, excluding condoms, were tested by the NQCL post-shipment in the past year</t>
  </si>
  <si>
    <t>Most were tested</t>
  </si>
  <si>
    <t>Some were tested</t>
  </si>
  <si>
    <t>None were tested</t>
  </si>
  <si>
    <t>F4b. Extent to which condoms were tested by the NQCL post-shipment in the past year</t>
  </si>
  <si>
    <t xml:space="preserve">F5. National quality control laboratory ISO 17025 certified/accredited and/or WHO-prequalified </t>
  </si>
  <si>
    <t xml:space="preserve">F6. National Medical Regulatory Authority conducts field surveillance monitoring to identify SF (substandard and falsified) contraceptives  </t>
  </si>
  <si>
    <t>F6a. If yes, to what extent were regulatory enforcement actions taken following field surveillance of contraceptives?</t>
  </si>
  <si>
    <t>Extensive enforcement actions taken</t>
  </si>
  <si>
    <t>Some enforcement actions taken</t>
  </si>
  <si>
    <t>Limited enforcement actions taken</t>
  </si>
  <si>
    <t>No enforcement actions taken</t>
  </si>
  <si>
    <t>G1. Number of wholesalers registered in the country to distribute FP commodities</t>
  </si>
  <si>
    <t>G2. Approximate proportion of wholesalers reporting to the government on their FP commodity sales and FP services</t>
  </si>
  <si>
    <t xml:space="preserve">G2a. Wholesalers required to report to the government their sales and services											</t>
  </si>
  <si>
    <t>G3. Any WHO-Prequalified and/or stringent regulatory authority (SRA)-approved products registered for distribution in the country</t>
  </si>
  <si>
    <t xml:space="preserve">Emergency contraceptives </t>
  </si>
  <si>
    <t>G3b. Number of in-country local manufacturers that produce the FP method</t>
  </si>
  <si>
    <t>2 or more</t>
  </si>
  <si>
    <t>G4. Joint ventures between multinational pharmaceutical companies and local contraceptive manufacturers</t>
  </si>
  <si>
    <t xml:space="preserve">G5. PPPs established/brokered in past two years to expand private sector FP products/services </t>
  </si>
  <si>
    <t>G6. FP/RH private sector engagement (PSE) plan developed by government and extent of implementation</t>
  </si>
  <si>
    <t>Is there a PSE in place with FP/RH?</t>
  </si>
  <si>
    <t>Yes (PSE plan with FP/RH component)</t>
  </si>
  <si>
    <t>No PSE plan started/developed</t>
  </si>
  <si>
    <t>Yes PSE plan but no FP/RH component</t>
  </si>
  <si>
    <t>To what extent has the plan been implemented?</t>
  </si>
  <si>
    <t>Most actions being implemented</t>
  </si>
  <si>
    <t>Some actions being implemented</t>
  </si>
  <si>
    <t>Few actions being implemented</t>
  </si>
  <si>
    <t>No actions being implemented</t>
  </si>
  <si>
    <t>No PSE plan (or without FP/RH component)</t>
  </si>
  <si>
    <t>Among countries with a PSE plan in place, those with any FP/RH actions being implemented</t>
  </si>
  <si>
    <t>H1. Emergency preparedness plan in place for pandemics (that includes impact on FP)</t>
  </si>
  <si>
    <t>H2. Emergency preparedness plan in place for other types of emergencies (that would impact on FP)</t>
  </si>
  <si>
    <t>NEW: FP/RH supplies prepositioned (HI385)</t>
  </si>
  <si>
    <t>H3. Impact of the COVID-19 pandemic on frequency of CS committee meetings in the most recent fiscal year?</t>
  </si>
  <si>
    <t>Prevented ability to meet</t>
  </si>
  <si>
    <t>Reduced frequency of meetings</t>
  </si>
  <si>
    <t>No impact</t>
  </si>
  <si>
    <t>NEW: Don't know</t>
  </si>
  <si>
    <t>NEW: Not applicable</t>
  </si>
  <si>
    <t>H4. Impact of the COVID-19 pandemic on the approved budget line for contraceptives duringthe current fiscal year?</t>
  </si>
  <si>
    <t>All/most of budget shifted to COVID-19 response</t>
  </si>
  <si>
    <t>Some of budget shifted</t>
  </si>
  <si>
    <t>None of budget shifted (no impact)</t>
  </si>
  <si>
    <t xml:space="preserve">H5. Impact of the COVID-19 pandemic on the amount of government spending for contraceptives </t>
  </si>
  <si>
    <t>High impact</t>
  </si>
  <si>
    <t>Medium impact</t>
  </si>
  <si>
    <t>Low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</si>
</sst>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0.0"/>
    <numFmt numFmtId="166" formatCode="&quot;$&quot;#,##0"/>
    <numFmt numFmtId="167" formatCode="_(* #,##0_);_(* \(#,##0\);_(* &quot;-&quot;??_);_(@_)"/>
  </numFmts>
  <fonts count="31">
    <font>
      <sz val="11"/>
      <color theme="1"/>
      <name val="Calibri"/>
      <family val="2"/>
      <scheme val="minor"/>
    </font>
    <font>
      <sz val="11"/>
      <color theme="1"/>
      <name val="Calibri"/>
      <family val="2"/>
      <scheme val="minor"/>
    </font>
    <font>
      <sz val="11"/>
      <name val="Calibri"/>
      <family val="2"/>
      <scheme val="minor"/>
    </font>
    <font>
      <sz val="14"/>
      <name val="Calibri"/>
      <family val="2"/>
      <scheme val="minor"/>
    </font>
    <font>
      <sz val="10"/>
      <name val="Arial"/>
      <family val="2"/>
    </font>
    <font>
      <b/>
      <sz val="18"/>
      <name val="Arial"/>
      <family val="2"/>
    </font>
    <font>
      <b/>
      <sz val="14"/>
      <name val="Arial"/>
      <family val="2"/>
    </font>
    <font>
      <sz val="12"/>
      <name val="Arial"/>
      <family val="2"/>
    </font>
    <font>
      <b/>
      <sz val="12"/>
      <name val="Arial"/>
      <family val="2"/>
    </font>
    <font>
      <sz val="11"/>
      <name val="Arial"/>
      <family val="2"/>
    </font>
    <font>
      <b/>
      <sz val="12"/>
      <color rgb="FF00B050"/>
      <name val="Arial"/>
      <family val="2"/>
    </font>
    <font>
      <sz val="12"/>
      <color rgb="FF000000"/>
      <name val="Arial"/>
      <family val="2"/>
    </font>
    <font>
      <b/>
      <sz val="11"/>
      <name val="Arial"/>
      <family val="2"/>
    </font>
    <font>
      <b/>
      <sz val="11"/>
      <color rgb="FFFF0000"/>
      <name val="Arial"/>
      <family val="2"/>
    </font>
    <font>
      <sz val="11"/>
      <color rgb="FF000000"/>
      <name val="Arial"/>
      <family val="2"/>
    </font>
    <font>
      <sz val="11"/>
      <color rgb="FF000000"/>
      <name val="Calibri"/>
      <family val="2"/>
    </font>
    <font>
      <u/>
      <sz val="11"/>
      <color theme="10"/>
      <name val="Calibri"/>
      <family val="2"/>
      <scheme val="minor"/>
    </font>
    <font>
      <b/>
      <i/>
      <sz val="10"/>
      <color theme="1"/>
      <name val="Arial"/>
      <family val="2"/>
    </font>
    <font>
      <b/>
      <u/>
      <sz val="11"/>
      <color theme="10"/>
      <name val="Arial"/>
      <family val="2"/>
    </font>
    <font>
      <sz val="11"/>
      <color theme="1"/>
      <name val="Arial"/>
      <family val="2"/>
    </font>
    <font>
      <b/>
      <sz val="11"/>
      <color theme="1"/>
      <name val="Arial"/>
      <family val="2"/>
    </font>
    <font>
      <i/>
      <sz val="10"/>
      <color theme="1"/>
      <name val="Arial"/>
      <family val="2"/>
    </font>
    <font>
      <b/>
      <sz val="12"/>
      <color theme="1"/>
      <name val="Arial"/>
      <family val="2"/>
    </font>
    <font>
      <sz val="12"/>
      <color theme="1"/>
      <name val="Arial"/>
      <family val="2"/>
    </font>
    <font>
      <b/>
      <sz val="11"/>
      <color theme="4"/>
      <name val="Arial"/>
      <family val="2"/>
    </font>
    <font>
      <sz val="11"/>
      <color theme="4"/>
      <name val="Arial"/>
      <family val="2"/>
    </font>
    <font>
      <b/>
      <sz val="11"/>
      <color rgb="FF4472C4"/>
      <name val="Arial"/>
      <family val="2"/>
    </font>
    <font>
      <b/>
      <sz val="9"/>
      <color indexed="81"/>
      <name val="Tahoma"/>
      <family val="2"/>
    </font>
    <font>
      <sz val="9"/>
      <color indexed="81"/>
      <name val="Tahoma"/>
      <family val="2"/>
    </font>
    <font>
      <sz val="12"/>
      <name val="Arial"/>
    </font>
    <font>
      <sz val="11"/>
      <name val="Arial"/>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theme="4" tint="0.59999389629810485"/>
        <bgColor indexed="64"/>
      </patternFill>
    </fill>
    <fill>
      <patternFill patternType="solid">
        <fgColor rgb="FFB4C6E7"/>
        <bgColor rgb="FF000000"/>
      </patternFill>
    </fill>
    <fill>
      <patternFill patternType="solid">
        <fgColor theme="6" tint="0.59999389629810485"/>
        <bgColor indexed="64"/>
      </patternFill>
    </fill>
    <fill>
      <patternFill patternType="solid">
        <fgColor theme="0" tint="-0.14999847407452621"/>
        <bgColor indexed="64"/>
      </patternFill>
    </fill>
    <fill>
      <patternFill patternType="lightUp"/>
    </fill>
    <fill>
      <patternFill patternType="solid">
        <fgColor theme="0" tint="-0.249977111117893"/>
        <bgColor indexed="26"/>
      </patternFill>
    </fill>
    <fill>
      <patternFill patternType="solid">
        <fgColor theme="4" tint="0.59999389629810485"/>
        <bgColor indexed="26"/>
      </patternFill>
    </fill>
    <fill>
      <patternFill patternType="solid">
        <fgColor rgb="FFBFBFBF"/>
        <bgColor indexed="64"/>
      </patternFill>
    </fill>
    <fill>
      <patternFill patternType="solid">
        <fgColor rgb="FF00B0F0"/>
        <bgColor indexed="64"/>
      </patternFill>
    </fill>
    <fill>
      <patternFill patternType="solid">
        <fgColor rgb="FFAAB1AA"/>
        <bgColor rgb="FFAAB1AA"/>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lightUp">
        <bgColor theme="6" tint="0.79998168889431442"/>
      </patternFill>
    </fill>
    <fill>
      <patternFill patternType="solid">
        <fgColor rgb="FFFFFF00"/>
        <bgColor indexed="64"/>
      </patternFill>
    </fill>
    <fill>
      <patternFill patternType="lightUp">
        <bgColor theme="6" tint="0.79995117038483843"/>
      </patternFill>
    </fill>
    <fill>
      <patternFill patternType="solid">
        <fgColor theme="3" tint="0.79998168889431442"/>
        <bgColor indexed="64"/>
      </patternFill>
    </fill>
    <fill>
      <patternFill patternType="solid">
        <fgColor rgb="FFFF0000"/>
        <bgColor indexed="64"/>
      </patternFill>
    </fill>
    <fill>
      <patternFill patternType="solid">
        <fgColor rgb="FFD0CECE"/>
        <bgColor indexed="64"/>
      </patternFill>
    </fill>
  </fills>
  <borders count="109">
    <border>
      <left/>
      <right/>
      <top/>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rgb="FF000000"/>
      </top>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style="medium">
        <color indexed="64"/>
      </left>
      <right/>
      <top style="medium">
        <color indexed="64"/>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right style="thin">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bottom/>
      <diagonal/>
    </border>
    <border>
      <left style="thin">
        <color indexed="64"/>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style="medium">
        <color indexed="64"/>
      </right>
      <top style="thin">
        <color rgb="FF000000"/>
      </top>
      <bottom style="thin">
        <color rgb="FF000000"/>
      </bottom>
      <diagonal/>
    </border>
    <border>
      <left style="thin">
        <color rgb="FF000000"/>
      </left>
      <right style="thin">
        <color indexed="64"/>
      </right>
      <top/>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top/>
      <bottom style="thin">
        <color rgb="FF000000"/>
      </bottom>
      <diagonal/>
    </border>
    <border>
      <left style="medium">
        <color indexed="64"/>
      </left>
      <right style="thin">
        <color indexed="64"/>
      </right>
      <top style="thin">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6" fillId="0" borderId="0"/>
    <xf numFmtId="9" fontId="1" fillId="0" borderId="0"/>
    <xf numFmtId="9" fontId="1" fillId="0" borderId="0"/>
    <xf numFmtId="43" fontId="1" fillId="0" borderId="0"/>
    <xf numFmtId="9" fontId="1" fillId="0" borderId="0" applyFont="0" applyFill="0" applyBorder="0" applyAlignment="0" applyProtection="0"/>
    <xf numFmtId="44" fontId="1" fillId="0" borderId="0" applyFont="0" applyFill="0" applyBorder="0" applyAlignment="0" applyProtection="0"/>
  </cellStyleXfs>
  <cellXfs count="879">
    <xf numFmtId="0" fontId="0" fillId="0" borderId="0" xfId="0"/>
    <xf numFmtId="0" fontId="2" fillId="0" borderId="0" xfId="0" applyFont="1"/>
    <xf numFmtId="0" fontId="5" fillId="2" borderId="0" xfId="2" applyFont="1" applyFill="1" applyAlignment="1" applyProtection="1">
      <alignment vertical="top"/>
      <protection locked="0"/>
    </xf>
    <xf numFmtId="0" fontId="4" fillId="0" borderId="0" xfId="2" applyProtection="1">
      <protection locked="0"/>
    </xf>
    <xf numFmtId="0" fontId="4" fillId="2" borderId="0" xfId="2" applyFill="1" applyAlignment="1" applyProtection="1">
      <alignment horizontal="center"/>
      <protection locked="0"/>
    </xf>
    <xf numFmtId="0" fontId="4" fillId="2" borderId="0" xfId="2" applyFill="1" applyAlignment="1" applyProtection="1">
      <alignment horizontal="left"/>
      <protection locked="0"/>
    </xf>
    <xf numFmtId="0" fontId="6" fillId="0" borderId="0" xfId="2" applyFont="1" applyAlignment="1" applyProtection="1">
      <alignment vertical="center"/>
      <protection locked="0"/>
    </xf>
    <xf numFmtId="0" fontId="6" fillId="0" borderId="1" xfId="2" applyFont="1" applyBorder="1" applyAlignment="1" applyProtection="1">
      <alignment horizontal="center" vertical="center"/>
      <protection locked="0"/>
    </xf>
    <xf numFmtId="0" fontId="4" fillId="2" borderId="2" xfId="2" applyFill="1" applyBorder="1" applyAlignment="1" applyProtection="1">
      <alignment horizontal="center"/>
      <protection locked="0"/>
    </xf>
    <xf numFmtId="0" fontId="7" fillId="0" borderId="0" xfId="2" applyFont="1" applyAlignment="1">
      <alignment vertical="top" wrapText="1"/>
    </xf>
    <xf numFmtId="9" fontId="7" fillId="0" borderId="0" xfId="2" applyNumberFormat="1" applyFont="1" applyAlignment="1">
      <alignment vertical="top" wrapText="1"/>
    </xf>
    <xf numFmtId="0" fontId="8" fillId="0" borderId="4" xfId="2" applyFont="1" applyBorder="1" applyAlignment="1">
      <alignment horizontal="center" vertical="center" wrapText="1"/>
    </xf>
    <xf numFmtId="0" fontId="8" fillId="4" borderId="5" xfId="2" applyFont="1" applyFill="1" applyBorder="1" applyAlignment="1">
      <alignment horizontal="center" vertical="center" wrapText="1"/>
    </xf>
    <xf numFmtId="0" fontId="0" fillId="4" borderId="0" xfId="0"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0" fontId="8" fillId="6" borderId="7" xfId="2" applyFont="1" applyFill="1" applyBorder="1" applyAlignment="1">
      <alignment vertical="center" wrapText="1"/>
    </xf>
    <xf numFmtId="0" fontId="8" fillId="6" borderId="8" xfId="2" applyFont="1" applyFill="1" applyBorder="1" applyAlignment="1">
      <alignment vertical="center" wrapText="1"/>
    </xf>
    <xf numFmtId="0" fontId="7" fillId="7" borderId="9" xfId="0" applyFont="1" applyFill="1" applyBorder="1" applyAlignment="1">
      <alignment wrapText="1"/>
    </xf>
    <xf numFmtId="0" fontId="8" fillId="4" borderId="6" xfId="2" applyFont="1" applyFill="1" applyBorder="1" applyAlignment="1">
      <alignment horizontal="left" vertical="top" wrapText="1"/>
    </xf>
    <xf numFmtId="0" fontId="7" fillId="4" borderId="0" xfId="2" applyFont="1" applyFill="1" applyAlignment="1">
      <alignment vertical="top" wrapText="1"/>
    </xf>
    <xf numFmtId="0" fontId="7" fillId="8" borderId="12" xfId="0" applyFont="1" applyFill="1" applyBorder="1" applyAlignment="1">
      <alignment horizontal="left" vertical="top" wrapText="1"/>
    </xf>
    <xf numFmtId="9" fontId="7" fillId="0" borderId="13" xfId="1" applyFont="1" applyFill="1" applyBorder="1" applyAlignment="1" applyProtection="1">
      <alignment horizontal="center" vertical="center" wrapText="1"/>
    </xf>
    <xf numFmtId="0" fontId="8" fillId="4" borderId="16" xfId="2" applyFont="1" applyFill="1" applyBorder="1" applyAlignment="1">
      <alignment vertical="center" wrapText="1"/>
    </xf>
    <xf numFmtId="0" fontId="7" fillId="4" borderId="17" xfId="2" applyFont="1" applyFill="1" applyBorder="1" applyAlignment="1">
      <alignment vertical="top" wrapText="1"/>
    </xf>
    <xf numFmtId="0" fontId="7" fillId="9" borderId="18" xfId="2" applyFont="1" applyFill="1" applyBorder="1" applyAlignment="1">
      <alignment horizontal="left" vertical="top" wrapText="1"/>
    </xf>
    <xf numFmtId="0" fontId="7" fillId="4" borderId="19" xfId="2" applyFont="1" applyFill="1" applyBorder="1" applyAlignment="1">
      <alignment vertical="top" wrapText="1"/>
    </xf>
    <xf numFmtId="0" fontId="7" fillId="4" borderId="20" xfId="2" applyFont="1" applyFill="1" applyBorder="1" applyAlignment="1">
      <alignment vertical="top" wrapText="1"/>
    </xf>
    <xf numFmtId="0" fontId="8" fillId="4" borderId="6" xfId="2" applyFont="1" applyFill="1" applyBorder="1" applyAlignment="1">
      <alignment vertical="center" wrapText="1"/>
    </xf>
    <xf numFmtId="0" fontId="7" fillId="4" borderId="0" xfId="2" applyFont="1" applyFill="1" applyAlignment="1">
      <alignment vertical="center" wrapText="1"/>
    </xf>
    <xf numFmtId="9" fontId="9" fillId="0" borderId="20" xfId="2" applyNumberFormat="1" applyFont="1" applyBorder="1" applyAlignment="1">
      <alignment horizontal="center" vertical="center" wrapText="1"/>
    </xf>
    <xf numFmtId="9" fontId="9" fillId="0" borderId="14" xfId="2" applyNumberFormat="1" applyFont="1" applyBorder="1" applyAlignment="1">
      <alignment horizontal="center" vertical="center" wrapText="1"/>
    </xf>
    <xf numFmtId="0" fontId="8" fillId="4" borderId="24" xfId="2" applyFont="1" applyFill="1" applyBorder="1" applyAlignment="1">
      <alignment vertical="center" wrapText="1"/>
    </xf>
    <xf numFmtId="0" fontId="7" fillId="4" borderId="25" xfId="2" applyFont="1" applyFill="1" applyBorder="1" applyAlignment="1">
      <alignment vertical="center" wrapText="1"/>
    </xf>
    <xf numFmtId="0" fontId="8" fillId="4" borderId="10" xfId="2" applyFont="1" applyFill="1" applyBorder="1" applyAlignment="1">
      <alignment vertical="center" wrapText="1"/>
    </xf>
    <xf numFmtId="0" fontId="7" fillId="3" borderId="18"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17" xfId="2" applyFont="1" applyFill="1" applyBorder="1" applyAlignment="1">
      <alignment vertical="center" wrapText="1"/>
    </xf>
    <xf numFmtId="0" fontId="7" fillId="4" borderId="17" xfId="2" applyFont="1" applyFill="1" applyBorder="1" applyAlignment="1">
      <alignment vertical="center" wrapText="1"/>
    </xf>
    <xf numFmtId="0" fontId="7" fillId="4" borderId="13" xfId="2" applyFont="1" applyFill="1" applyBorder="1" applyAlignment="1">
      <alignment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4" borderId="6" xfId="2" applyFont="1" applyFill="1" applyBorder="1" applyAlignment="1">
      <alignment vertical="top" wrapText="1"/>
    </xf>
    <xf numFmtId="0" fontId="8" fillId="4" borderId="0" xfId="2" applyFont="1" applyFill="1" applyAlignment="1">
      <alignment vertical="top" wrapText="1"/>
    </xf>
    <xf numFmtId="0" fontId="8" fillId="4" borderId="28" xfId="2" applyFont="1" applyFill="1" applyBorder="1" applyAlignment="1">
      <alignment vertical="top" wrapText="1"/>
    </xf>
    <xf numFmtId="9" fontId="7" fillId="0" borderId="20" xfId="1" applyFont="1" applyFill="1" applyBorder="1" applyAlignment="1" applyProtection="1">
      <alignment horizontal="center" vertical="center" wrapText="1"/>
    </xf>
    <xf numFmtId="9" fontId="7" fillId="0" borderId="21" xfId="1" applyFont="1" applyFill="1" applyBorder="1" applyAlignment="1" applyProtection="1">
      <alignment horizontal="center" vertical="center" wrapText="1"/>
    </xf>
    <xf numFmtId="0" fontId="7" fillId="0" borderId="22" xfId="2" applyFont="1" applyBorder="1" applyAlignment="1">
      <alignment horizontal="left" vertical="top" wrapText="1"/>
    </xf>
    <xf numFmtId="0" fontId="7" fillId="10" borderId="28" xfId="2" applyFont="1" applyFill="1" applyBorder="1" applyAlignment="1">
      <alignment horizontal="center" vertical="center" wrapText="1"/>
    </xf>
    <xf numFmtId="9" fontId="9" fillId="0" borderId="14" xfId="2" applyNumberFormat="1" applyFont="1" applyBorder="1" applyAlignment="1">
      <alignment vertical="center" wrapText="1"/>
    </xf>
    <xf numFmtId="9" fontId="9" fillId="0" borderId="14" xfId="1" applyFont="1" applyFill="1" applyBorder="1" applyAlignment="1">
      <alignment vertical="center" wrapText="1"/>
    </xf>
    <xf numFmtId="9" fontId="9" fillId="0" borderId="14" xfId="1" applyFont="1" applyFill="1" applyBorder="1" applyAlignment="1">
      <alignment horizontal="center" vertical="center" wrapText="1"/>
    </xf>
    <xf numFmtId="9" fontId="9" fillId="5" borderId="14" xfId="2" applyNumberFormat="1" applyFont="1" applyFill="1" applyBorder="1" applyAlignment="1">
      <alignment vertical="center" wrapText="1"/>
    </xf>
    <xf numFmtId="0" fontId="8" fillId="4" borderId="6" xfId="2" applyFont="1" applyFill="1" applyBorder="1" applyAlignment="1">
      <alignment horizontal="center" vertical="top" wrapText="1"/>
    </xf>
    <xf numFmtId="0" fontId="8" fillId="4" borderId="0" xfId="2" applyFont="1" applyFill="1" applyAlignment="1">
      <alignment horizontal="center" vertical="top" wrapText="1"/>
    </xf>
    <xf numFmtId="0" fontId="8" fillId="4" borderId="25" xfId="2" applyFont="1" applyFill="1" applyBorder="1" applyAlignment="1">
      <alignment horizontal="center" vertical="top" wrapText="1"/>
    </xf>
    <xf numFmtId="0" fontId="7" fillId="4" borderId="0" xfId="2" applyFont="1" applyFill="1" applyAlignment="1">
      <alignment horizontal="right" vertical="top" wrapText="1"/>
    </xf>
    <xf numFmtId="0" fontId="7" fillId="0" borderId="20" xfId="1" applyNumberFormat="1" applyFont="1" applyFill="1" applyBorder="1" applyAlignment="1" applyProtection="1">
      <alignment horizontal="center" vertical="center" wrapText="1"/>
    </xf>
    <xf numFmtId="0" fontId="8" fillId="4" borderId="17" xfId="2" applyFont="1" applyFill="1" applyBorder="1" applyAlignment="1">
      <alignment vertical="top" wrapText="1"/>
    </xf>
    <xf numFmtId="0" fontId="8" fillId="4" borderId="0" xfId="2" applyFont="1" applyFill="1" applyAlignment="1">
      <alignment vertical="center" wrapText="1"/>
    </xf>
    <xf numFmtId="0" fontId="8" fillId="4" borderId="33" xfId="2" applyFont="1" applyFill="1" applyBorder="1" applyAlignment="1">
      <alignment horizontal="left" vertical="top" wrapText="1"/>
    </xf>
    <xf numFmtId="0" fontId="8" fillId="4" borderId="34" xfId="2" applyFont="1" applyFill="1" applyBorder="1" applyAlignment="1">
      <alignment vertical="center" wrapText="1"/>
    </xf>
    <xf numFmtId="0" fontId="7" fillId="6" borderId="31" xfId="2" applyFont="1" applyFill="1" applyBorder="1" applyAlignment="1">
      <alignment horizontal="left" vertical="top" wrapText="1"/>
    </xf>
    <xf numFmtId="0" fontId="8" fillId="4" borderId="36" xfId="2" applyFont="1" applyFill="1" applyBorder="1" applyAlignment="1">
      <alignment vertical="center" wrapText="1"/>
    </xf>
    <xf numFmtId="0" fontId="7" fillId="9" borderId="26" xfId="2" applyFont="1" applyFill="1" applyBorder="1" applyAlignment="1">
      <alignment vertical="center" wrapText="1"/>
    </xf>
    <xf numFmtId="0" fontId="7" fillId="9" borderId="31" xfId="2" applyFont="1" applyFill="1" applyBorder="1" applyAlignment="1">
      <alignment vertical="center" wrapText="1"/>
    </xf>
    <xf numFmtId="0" fontId="8" fillId="4" borderId="16" xfId="2" applyFont="1" applyFill="1" applyBorder="1" applyAlignment="1">
      <alignment vertical="top" wrapText="1"/>
    </xf>
    <xf numFmtId="0" fontId="7" fillId="4" borderId="6" xfId="2" applyFont="1" applyFill="1" applyBorder="1" applyAlignment="1">
      <alignment vertical="top" wrapText="1"/>
    </xf>
    <xf numFmtId="9" fontId="7" fillId="0" borderId="20" xfId="1" applyFont="1" applyFill="1" applyBorder="1" applyAlignment="1">
      <alignment horizontal="center" vertical="center" wrapText="1"/>
    </xf>
    <xf numFmtId="9" fontId="7" fillId="0" borderId="20" xfId="1" applyFont="1" applyBorder="1" applyAlignment="1">
      <alignment horizontal="center" vertical="center" wrapText="1"/>
    </xf>
    <xf numFmtId="9" fontId="7" fillId="0" borderId="21" xfId="1" applyFont="1" applyFill="1" applyBorder="1" applyAlignment="1">
      <alignment horizontal="center" vertical="center" wrapText="1"/>
    </xf>
    <xf numFmtId="0" fontId="8" fillId="4" borderId="24" xfId="2" applyFont="1" applyFill="1" applyBorder="1" applyAlignment="1">
      <alignment vertical="top" wrapText="1"/>
    </xf>
    <xf numFmtId="0" fontId="8" fillId="4" borderId="25" xfId="2" applyFont="1" applyFill="1" applyBorder="1" applyAlignment="1">
      <alignment vertical="top" wrapText="1"/>
    </xf>
    <xf numFmtId="0" fontId="8" fillId="4" borderId="37" xfId="2" applyFont="1" applyFill="1" applyBorder="1" applyAlignment="1">
      <alignment horizontal="left" vertical="center" wrapText="1"/>
    </xf>
    <xf numFmtId="0" fontId="8" fillId="4" borderId="38" xfId="2" applyFont="1" applyFill="1" applyBorder="1" applyAlignment="1">
      <alignment vertical="center" wrapText="1"/>
    </xf>
    <xf numFmtId="0" fontId="7" fillId="6" borderId="9" xfId="2" applyFont="1" applyFill="1" applyBorder="1" applyAlignment="1">
      <alignment horizontal="left" vertical="top" wrapText="1"/>
    </xf>
    <xf numFmtId="0" fontId="8" fillId="6" borderId="0" xfId="2" applyFont="1" applyFill="1" applyAlignment="1">
      <alignment vertical="top" wrapText="1"/>
    </xf>
    <xf numFmtId="0" fontId="8" fillId="6" borderId="0" xfId="2" applyFont="1" applyFill="1" applyAlignment="1">
      <alignment horizontal="left" vertical="top" wrapText="1"/>
    </xf>
    <xf numFmtId="9" fontId="8" fillId="4" borderId="6" xfId="4" applyFont="1" applyFill="1" applyBorder="1" applyAlignment="1" applyProtection="1">
      <alignment vertical="top" wrapText="1"/>
    </xf>
    <xf numFmtId="9" fontId="8" fillId="4" borderId="0" xfId="4" applyFont="1" applyFill="1" applyBorder="1" applyAlignment="1" applyProtection="1">
      <alignment vertical="top" wrapText="1"/>
    </xf>
    <xf numFmtId="0" fontId="7" fillId="11" borderId="6" xfId="2" applyFont="1" applyFill="1" applyBorder="1" applyAlignment="1">
      <alignment vertical="top" wrapText="1"/>
    </xf>
    <xf numFmtId="0" fontId="7" fillId="11" borderId="0" xfId="2" applyFont="1" applyFill="1" applyAlignment="1">
      <alignment vertical="top" wrapText="1"/>
    </xf>
    <xf numFmtId="0" fontId="7" fillId="0" borderId="20" xfId="2" applyFont="1" applyBorder="1" applyAlignment="1">
      <alignment horizontal="center" vertical="top" wrapText="1"/>
    </xf>
    <xf numFmtId="0" fontId="7" fillId="0" borderId="21" xfId="2" applyFont="1" applyBorder="1" applyAlignment="1">
      <alignment horizontal="center" vertical="top" wrapText="1"/>
    </xf>
    <xf numFmtId="0" fontId="7" fillId="5" borderId="20" xfId="2" applyFont="1" applyFill="1" applyBorder="1" applyAlignment="1">
      <alignment horizontal="center" vertical="top" wrapText="1"/>
    </xf>
    <xf numFmtId="0" fontId="7" fillId="11" borderId="24" xfId="2" applyFont="1" applyFill="1" applyBorder="1" applyAlignment="1">
      <alignment vertical="top" wrapText="1"/>
    </xf>
    <xf numFmtId="0" fontId="7" fillId="11" borderId="25" xfId="2" applyFont="1" applyFill="1" applyBorder="1" applyAlignment="1">
      <alignment vertical="top" wrapText="1"/>
    </xf>
    <xf numFmtId="0" fontId="8" fillId="11" borderId="16" xfId="2" applyFont="1" applyFill="1" applyBorder="1" applyAlignment="1">
      <alignment vertical="top" wrapText="1"/>
    </xf>
    <xf numFmtId="0" fontId="8" fillId="11" borderId="17" xfId="2" applyFont="1" applyFill="1" applyBorder="1" applyAlignment="1">
      <alignment vertical="top" wrapText="1"/>
    </xf>
    <xf numFmtId="0" fontId="7" fillId="11" borderId="34" xfId="2" applyFont="1" applyFill="1" applyBorder="1" applyAlignment="1">
      <alignment vertical="top" wrapText="1"/>
    </xf>
    <xf numFmtId="0" fontId="8" fillId="12" borderId="7" xfId="2" applyFont="1" applyFill="1" applyBorder="1" applyAlignment="1">
      <alignment vertical="center" wrapText="1"/>
    </xf>
    <xf numFmtId="0" fontId="8" fillId="12" borderId="8" xfId="2" applyFont="1" applyFill="1" applyBorder="1" applyAlignment="1">
      <alignment vertical="center" wrapText="1"/>
    </xf>
    <xf numFmtId="0" fontId="7" fillId="12" borderId="9" xfId="2" applyFont="1" applyFill="1" applyBorder="1" applyAlignment="1">
      <alignment horizontal="left" vertical="top" wrapText="1"/>
    </xf>
    <xf numFmtId="0" fontId="8" fillId="4" borderId="41" xfId="2" applyFont="1" applyFill="1" applyBorder="1" applyAlignment="1">
      <alignment vertical="top" wrapText="1"/>
    </xf>
    <xf numFmtId="0" fontId="7" fillId="4" borderId="18" xfId="2" applyFont="1" applyFill="1" applyBorder="1" applyAlignment="1">
      <alignment horizontal="left" vertical="center" wrapText="1"/>
    </xf>
    <xf numFmtId="0" fontId="7" fillId="9" borderId="18" xfId="2" applyFont="1" applyFill="1" applyBorder="1" applyAlignment="1">
      <alignment vertical="top" wrapText="1"/>
    </xf>
    <xf numFmtId="9" fontId="7" fillId="0" borderId="13" xfId="1" applyFont="1" applyBorder="1" applyAlignment="1">
      <alignment horizontal="center" vertical="center" wrapText="1"/>
    </xf>
    <xf numFmtId="0" fontId="7" fillId="9" borderId="31" xfId="2" applyFont="1" applyFill="1" applyBorder="1" applyAlignment="1">
      <alignment vertical="top" wrapText="1"/>
    </xf>
    <xf numFmtId="0" fontId="8" fillId="4" borderId="17" xfId="2" applyFont="1" applyFill="1" applyBorder="1" applyAlignment="1">
      <alignment vertical="center"/>
    </xf>
    <xf numFmtId="0" fontId="2" fillId="0" borderId="0" xfId="0" applyFont="1" applyAlignment="1">
      <alignment vertical="center"/>
    </xf>
    <xf numFmtId="0" fontId="6" fillId="4" borderId="0" xfId="2" applyFont="1" applyFill="1" applyAlignment="1">
      <alignment vertical="center" wrapText="1"/>
    </xf>
    <xf numFmtId="0" fontId="8" fillId="11" borderId="17" xfId="2" applyFont="1" applyFill="1" applyBorder="1" applyAlignment="1">
      <alignment vertical="center" wrapText="1"/>
    </xf>
    <xf numFmtId="0" fontId="2" fillId="4" borderId="17" xfId="0" applyFont="1" applyFill="1" applyBorder="1" applyAlignment="1">
      <alignment vertical="center"/>
    </xf>
    <xf numFmtId="0" fontId="8" fillId="4" borderId="13" xfId="2" applyFont="1" applyFill="1" applyBorder="1" applyAlignment="1">
      <alignment vertical="center" wrapText="1"/>
    </xf>
    <xf numFmtId="0" fontId="2" fillId="4" borderId="0" xfId="0" applyFont="1" applyFill="1" applyAlignment="1">
      <alignment vertical="center"/>
    </xf>
    <xf numFmtId="9" fontId="7" fillId="10" borderId="28" xfId="1" applyFont="1" applyFill="1" applyBorder="1" applyAlignment="1" applyProtection="1">
      <alignment horizontal="center" vertical="center" wrapText="1"/>
    </xf>
    <xf numFmtId="0" fontId="8" fillId="4" borderId="0" xfId="2" applyFont="1" applyFill="1" applyAlignment="1">
      <alignment horizontal="center" vertical="center" wrapText="1"/>
    </xf>
    <xf numFmtId="0" fontId="7" fillId="4" borderId="6" xfId="2" applyFont="1" applyFill="1" applyBorder="1" applyAlignment="1">
      <alignment vertical="center" wrapText="1"/>
    </xf>
    <xf numFmtId="0" fontId="7" fillId="4" borderId="0" xfId="2" applyFont="1" applyFill="1" applyAlignment="1">
      <alignment horizontal="center" vertical="center" wrapText="1"/>
    </xf>
    <xf numFmtId="0" fontId="8" fillId="4" borderId="25" xfId="2" applyFont="1" applyFill="1" applyBorder="1" applyAlignment="1">
      <alignment vertical="center" wrapText="1"/>
    </xf>
    <xf numFmtId="0" fontId="8" fillId="4" borderId="25" xfId="2" applyFont="1" applyFill="1" applyBorder="1" applyAlignment="1">
      <alignment horizontal="center" vertical="center" wrapText="1"/>
    </xf>
    <xf numFmtId="0" fontId="6" fillId="4" borderId="6" xfId="2" applyFont="1" applyFill="1" applyBorder="1" applyAlignment="1">
      <alignment vertical="center" wrapText="1"/>
    </xf>
    <xf numFmtId="0" fontId="6" fillId="4" borderId="25" xfId="2" applyFont="1" applyFill="1" applyBorder="1" applyAlignment="1">
      <alignment vertical="center" wrapText="1"/>
    </xf>
    <xf numFmtId="0" fontId="8" fillId="11" borderId="0" xfId="2" applyFont="1" applyFill="1" applyAlignment="1">
      <alignment vertical="center" wrapText="1"/>
    </xf>
    <xf numFmtId="0" fontId="8" fillId="0" borderId="20" xfId="2" applyFont="1" applyBorder="1" applyAlignment="1">
      <alignment vertical="center" wrapText="1"/>
    </xf>
    <xf numFmtId="0" fontId="8" fillId="4" borderId="6" xfId="2" applyFont="1" applyFill="1" applyBorder="1" applyAlignment="1">
      <alignment wrapText="1"/>
    </xf>
    <xf numFmtId="0" fontId="8" fillId="4" borderId="17" xfId="2" applyFont="1" applyFill="1" applyBorder="1" applyAlignment="1">
      <alignment wrapText="1"/>
    </xf>
    <xf numFmtId="9" fontId="7" fillId="0" borderId="20" xfId="2" applyNumberFormat="1" applyFont="1" applyBorder="1" applyAlignment="1">
      <alignment horizontal="center" vertical="center" wrapText="1"/>
    </xf>
    <xf numFmtId="9" fontId="7" fillId="0" borderId="21" xfId="2" applyNumberFormat="1" applyFont="1" applyBorder="1" applyAlignment="1">
      <alignment horizontal="center" vertical="center" wrapText="1"/>
    </xf>
    <xf numFmtId="9" fontId="7" fillId="0" borderId="21" xfId="2" applyNumberFormat="1" applyFont="1" applyBorder="1" applyAlignment="1">
      <alignment horizontal="center" vertical="center"/>
    </xf>
    <xf numFmtId="9" fontId="7" fillId="5" borderId="20" xfId="2" applyNumberFormat="1" applyFont="1" applyFill="1" applyBorder="1" applyAlignment="1">
      <alignment horizontal="center" vertical="center" wrapText="1"/>
    </xf>
    <xf numFmtId="0" fontId="8" fillId="4" borderId="0" xfId="2" applyFont="1" applyFill="1" applyAlignment="1">
      <alignment wrapText="1"/>
    </xf>
    <xf numFmtId="9" fontId="7" fillId="0" borderId="19" xfId="1" applyFont="1" applyFill="1" applyBorder="1" applyAlignment="1" applyProtection="1">
      <alignment horizontal="center" vertical="center" wrapText="1"/>
    </xf>
    <xf numFmtId="9" fontId="7" fillId="0" borderId="23" xfId="2" applyNumberFormat="1" applyFont="1" applyBorder="1" applyAlignment="1">
      <alignment horizontal="center" vertical="center" wrapText="1"/>
    </xf>
    <xf numFmtId="9" fontId="7" fillId="0" borderId="3" xfId="2" applyNumberFormat="1" applyFont="1" applyBorder="1" applyAlignment="1">
      <alignment horizontal="center" vertical="center" wrapText="1"/>
    </xf>
    <xf numFmtId="9" fontId="7" fillId="0" borderId="3" xfId="2" applyNumberFormat="1" applyFont="1" applyBorder="1" applyAlignment="1">
      <alignment horizontal="center" vertical="center"/>
    </xf>
    <xf numFmtId="9" fontId="7" fillId="5" borderId="23" xfId="2" applyNumberFormat="1" applyFont="1" applyFill="1" applyBorder="1" applyAlignment="1">
      <alignment horizontal="center" vertical="center" wrapText="1"/>
    </xf>
    <xf numFmtId="0" fontId="8" fillId="4" borderId="24" xfId="2" applyFont="1" applyFill="1" applyBorder="1" applyAlignment="1">
      <alignment horizontal="left" vertical="top" wrapText="1"/>
    </xf>
    <xf numFmtId="0" fontId="8" fillId="4" borderId="16" xfId="2" applyFont="1" applyFill="1" applyBorder="1" applyAlignment="1">
      <alignment horizontal="left" vertical="center" wrapText="1"/>
    </xf>
    <xf numFmtId="0" fontId="8" fillId="4" borderId="6" xfId="2" applyFont="1" applyFill="1" applyBorder="1" applyAlignment="1">
      <alignment horizontal="left" vertical="center" wrapText="1"/>
    </xf>
    <xf numFmtId="0" fontId="7" fillId="4" borderId="0" xfId="2" applyFont="1" applyFill="1" applyAlignment="1">
      <alignment horizontal="left" vertical="center" wrapText="1"/>
    </xf>
    <xf numFmtId="0" fontId="8" fillId="4" borderId="0" xfId="2" applyFont="1" applyFill="1" applyAlignment="1">
      <alignment horizontal="left" vertical="center" wrapText="1"/>
    </xf>
    <xf numFmtId="0" fontId="7" fillId="4" borderId="0" xfId="2" applyFont="1" applyFill="1" applyAlignment="1">
      <alignment horizontal="right" vertical="center" wrapText="1"/>
    </xf>
    <xf numFmtId="0" fontId="8" fillId="4" borderId="24" xfId="2" applyFont="1" applyFill="1" applyBorder="1" applyAlignment="1">
      <alignment horizontal="left" vertical="center" wrapText="1"/>
    </xf>
    <xf numFmtId="0" fontId="7" fillId="9" borderId="31" xfId="2" applyFont="1" applyFill="1" applyBorder="1" applyAlignment="1">
      <alignment horizontal="left" vertical="center" wrapText="1"/>
    </xf>
    <xf numFmtId="0" fontId="7" fillId="4" borderId="24" xfId="2" applyFont="1" applyFill="1" applyBorder="1" applyAlignment="1">
      <alignment vertical="top" wrapText="1"/>
    </xf>
    <xf numFmtId="0" fontId="7" fillId="4" borderId="25" xfId="2" applyFont="1" applyFill="1" applyBorder="1" applyAlignment="1">
      <alignment vertical="top" wrapText="1"/>
    </xf>
    <xf numFmtId="0" fontId="8" fillId="4" borderId="0" xfId="2" applyFont="1" applyFill="1" applyAlignment="1">
      <alignment horizontal="right" vertical="center" wrapText="1"/>
    </xf>
    <xf numFmtId="0" fontId="4" fillId="0" borderId="21" xfId="2" applyBorder="1" applyAlignment="1">
      <alignment horizontal="center" vertical="center" wrapText="1"/>
    </xf>
    <xf numFmtId="0" fontId="4" fillId="0" borderId="20" xfId="2" applyBorder="1" applyAlignment="1">
      <alignment horizontal="center" vertical="center" wrapText="1"/>
    </xf>
    <xf numFmtId="0" fontId="4" fillId="0" borderId="20" xfId="2" applyBorder="1" applyAlignment="1">
      <alignment horizontal="center" vertical="top" wrapText="1"/>
    </xf>
    <xf numFmtId="0" fontId="4" fillId="5" borderId="20" xfId="2" applyFill="1" applyBorder="1" applyAlignment="1">
      <alignment horizontal="center" vertical="top" wrapText="1"/>
    </xf>
    <xf numFmtId="0" fontId="7" fillId="10" borderId="0" xfId="2" applyFont="1" applyFill="1" applyAlignment="1">
      <alignment horizontal="center" vertical="center" wrapText="1"/>
    </xf>
    <xf numFmtId="0" fontId="7" fillId="4" borderId="24" xfId="2" applyFont="1" applyFill="1" applyBorder="1" applyAlignment="1">
      <alignment vertical="center" wrapText="1"/>
    </xf>
    <xf numFmtId="9" fontId="8" fillId="0" borderId="20" xfId="2" applyNumberFormat="1" applyFont="1" applyBorder="1" applyAlignment="1">
      <alignment horizontal="center" vertical="center" wrapText="1"/>
    </xf>
    <xf numFmtId="9" fontId="7" fillId="4" borderId="0" xfId="2" applyNumberFormat="1" applyFont="1" applyFill="1" applyAlignment="1">
      <alignment vertical="center" wrapText="1"/>
    </xf>
    <xf numFmtId="9" fontId="7" fillId="0" borderId="21" xfId="1" applyFont="1" applyFill="1" applyBorder="1" applyAlignment="1" applyProtection="1">
      <alignment horizontal="center" vertical="top" wrapText="1"/>
    </xf>
    <xf numFmtId="0" fontId="7" fillId="4" borderId="0" xfId="2" applyFont="1" applyFill="1" applyAlignment="1">
      <alignment horizontal="right" vertical="center" wrapText="1" indent="1"/>
    </xf>
    <xf numFmtId="9" fontId="7" fillId="4" borderId="10" xfId="2" applyNumberFormat="1" applyFont="1" applyFill="1" applyBorder="1" applyAlignment="1">
      <alignment horizontal="center" vertical="center" wrapText="1"/>
    </xf>
    <xf numFmtId="0" fontId="7" fillId="4" borderId="6" xfId="2" applyFont="1" applyFill="1" applyBorder="1" applyAlignment="1">
      <alignment horizontal="left" vertical="top" wrapText="1"/>
    </xf>
    <xf numFmtId="0" fontId="7" fillId="4" borderId="33" xfId="2" applyFont="1" applyFill="1" applyBorder="1" applyAlignment="1">
      <alignment vertical="center" wrapText="1"/>
    </xf>
    <xf numFmtId="0" fontId="7" fillId="4" borderId="34" xfId="2" applyFont="1" applyFill="1" applyBorder="1" applyAlignment="1">
      <alignment vertical="center" wrapText="1"/>
    </xf>
    <xf numFmtId="0" fontId="7" fillId="6" borderId="43" xfId="2" applyFont="1" applyFill="1" applyBorder="1" applyAlignment="1">
      <alignment horizontal="left" vertical="top" wrapText="1"/>
    </xf>
    <xf numFmtId="0" fontId="8" fillId="4" borderId="24" xfId="0" applyFont="1" applyFill="1" applyBorder="1" applyAlignment="1">
      <alignment vertical="center"/>
    </xf>
    <xf numFmtId="0" fontId="8" fillId="4" borderId="44" xfId="2" applyFont="1" applyFill="1" applyBorder="1" applyAlignment="1">
      <alignment vertical="center" wrapText="1"/>
    </xf>
    <xf numFmtId="0" fontId="7" fillId="0" borderId="16" xfId="2" applyFont="1" applyBorder="1" applyAlignment="1">
      <alignment vertical="center" wrapText="1"/>
    </xf>
    <xf numFmtId="0" fontId="8" fillId="4" borderId="6" xfId="0" applyFont="1" applyFill="1" applyBorder="1" applyAlignment="1">
      <alignment vertical="center"/>
    </xf>
    <xf numFmtId="0" fontId="8" fillId="4" borderId="17" xfId="0" applyFont="1" applyFill="1" applyBorder="1" applyAlignment="1">
      <alignment vertical="center"/>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8" fillId="4" borderId="0" xfId="0" applyFont="1" applyFill="1" applyAlignment="1">
      <alignment horizontal="left" vertical="center"/>
    </xf>
    <xf numFmtId="0" fontId="7" fillId="4" borderId="6" xfId="0" applyFont="1" applyFill="1" applyBorder="1" applyAlignment="1">
      <alignment vertical="center"/>
    </xf>
    <xf numFmtId="0" fontId="7" fillId="4" borderId="0" xfId="0" applyFont="1" applyFill="1" applyAlignment="1">
      <alignment vertical="center"/>
    </xf>
    <xf numFmtId="1" fontId="7" fillId="4" borderId="0" xfId="0" applyNumberFormat="1" applyFont="1" applyFill="1" applyAlignment="1">
      <alignment horizontal="right" vertical="center"/>
    </xf>
    <xf numFmtId="0" fontId="8" fillId="4" borderId="16" xfId="0" applyFont="1" applyFill="1" applyBorder="1" applyAlignment="1">
      <alignment vertical="center"/>
    </xf>
    <xf numFmtId="0" fontId="7" fillId="0" borderId="0" xfId="2" applyFont="1" applyAlignment="1">
      <alignment vertical="center" wrapText="1"/>
    </xf>
    <xf numFmtId="0" fontId="8" fillId="4" borderId="6" xfId="0" applyFont="1" applyFill="1" applyBorder="1"/>
    <xf numFmtId="0" fontId="8" fillId="4" borderId="0" xfId="0" applyFont="1" applyFill="1" applyAlignment="1">
      <alignment vertical="center"/>
    </xf>
    <xf numFmtId="0" fontId="7" fillId="4" borderId="6" xfId="0" applyFont="1" applyFill="1" applyBorder="1"/>
    <xf numFmtId="0" fontId="7" fillId="4" borderId="0" xfId="0" applyFont="1" applyFill="1"/>
    <xf numFmtId="9" fontId="7" fillId="0" borderId="20" xfId="1" applyFont="1" applyFill="1" applyBorder="1" applyAlignment="1" applyProtection="1">
      <alignment horizontal="center" vertical="top" wrapText="1"/>
      <protection locked="0"/>
    </xf>
    <xf numFmtId="9" fontId="7" fillId="0" borderId="20" xfId="1" applyFont="1" applyBorder="1" applyAlignment="1" applyProtection="1">
      <alignment horizontal="center" vertical="top"/>
      <protection locked="0"/>
    </xf>
    <xf numFmtId="9" fontId="7" fillId="0" borderId="20" xfId="1" applyFont="1" applyBorder="1" applyAlignment="1" applyProtection="1">
      <alignment horizontal="center" vertical="top" wrapText="1"/>
      <protection locked="0"/>
    </xf>
    <xf numFmtId="9" fontId="7" fillId="5" borderId="20" xfId="1" applyFont="1" applyFill="1" applyBorder="1" applyAlignment="1" applyProtection="1">
      <alignment horizontal="center" vertical="top" wrapText="1"/>
      <protection locked="0"/>
    </xf>
    <xf numFmtId="9" fontId="7" fillId="0" borderId="21" xfId="1" applyFont="1" applyBorder="1" applyAlignment="1" applyProtection="1">
      <alignment horizontal="center" vertical="top" wrapText="1"/>
      <protection locked="0"/>
    </xf>
    <xf numFmtId="9" fontId="7" fillId="0" borderId="21" xfId="1" applyFont="1" applyBorder="1" applyAlignment="1" applyProtection="1">
      <alignment horizontal="center" vertical="top"/>
      <protection locked="0"/>
    </xf>
    <xf numFmtId="0" fontId="8" fillId="4" borderId="0" xfId="0" applyFont="1" applyFill="1"/>
    <xf numFmtId="9" fontId="7" fillId="0" borderId="19" xfId="1" applyFont="1" applyBorder="1" applyAlignment="1" applyProtection="1">
      <alignment horizontal="center" vertical="top"/>
      <protection locked="0"/>
    </xf>
    <xf numFmtId="9" fontId="7" fillId="0" borderId="19" xfId="1" applyFont="1" applyBorder="1" applyAlignment="1" applyProtection="1">
      <alignment horizontal="center" vertical="top" wrapText="1"/>
      <protection locked="0"/>
    </xf>
    <xf numFmtId="0" fontId="8" fillId="4" borderId="24" xfId="0" applyFont="1" applyFill="1" applyBorder="1"/>
    <xf numFmtId="0" fontId="8" fillId="4" borderId="25" xfId="0" applyFont="1" applyFill="1" applyBorder="1"/>
    <xf numFmtId="0" fontId="8" fillId="4" borderId="48" xfId="0" applyFont="1" applyFill="1" applyBorder="1" applyAlignment="1">
      <alignment vertical="center"/>
    </xf>
    <xf numFmtId="0" fontId="8" fillId="4" borderId="49" xfId="0" applyFont="1" applyFill="1" applyBorder="1" applyAlignment="1">
      <alignment horizontal="left"/>
    </xf>
    <xf numFmtId="0" fontId="8" fillId="4" borderId="49" xfId="0" applyFont="1" applyFill="1" applyBorder="1" applyAlignment="1">
      <alignment horizontal="right"/>
    </xf>
    <xf numFmtId="164" fontId="7" fillId="0" borderId="20" xfId="1" applyNumberFormat="1" applyFont="1" applyBorder="1" applyAlignment="1" applyProtection="1">
      <alignment horizontal="center" vertical="top" wrapText="1"/>
      <protection locked="0"/>
    </xf>
    <xf numFmtId="9" fontId="7" fillId="0" borderId="10" xfId="1" applyFont="1" applyBorder="1" applyAlignment="1" applyProtection="1">
      <alignment horizontal="center" vertical="top"/>
      <protection locked="0"/>
    </xf>
    <xf numFmtId="9" fontId="7" fillId="4" borderId="19" xfId="1" applyFont="1" applyFill="1" applyBorder="1" applyAlignment="1" applyProtection="1">
      <alignment horizontal="center" vertical="center" wrapText="1"/>
    </xf>
    <xf numFmtId="9" fontId="7" fillId="4" borderId="20" xfId="1" applyFont="1" applyFill="1" applyBorder="1" applyAlignment="1" applyProtection="1">
      <alignment horizontal="center" vertical="center" wrapText="1"/>
      <protection locked="0"/>
    </xf>
    <xf numFmtId="9" fontId="7" fillId="4" borderId="10" xfId="1" applyFont="1" applyFill="1" applyBorder="1" applyAlignment="1" applyProtection="1">
      <alignment vertical="center" wrapText="1"/>
      <protection locked="0"/>
    </xf>
    <xf numFmtId="0" fontId="7" fillId="0" borderId="19" xfId="2" applyFont="1" applyBorder="1" applyAlignment="1">
      <alignment horizontal="center" vertical="top"/>
    </xf>
    <xf numFmtId="0" fontId="7" fillId="0" borderId="19" xfId="2" applyFont="1" applyBorder="1" applyAlignment="1">
      <alignment horizontal="center" vertical="top" wrapText="1"/>
    </xf>
    <xf numFmtId="0" fontId="9" fillId="0" borderId="20" xfId="2" applyFont="1" applyBorder="1" applyAlignment="1">
      <alignment horizontal="center" vertical="top" wrapText="1"/>
    </xf>
    <xf numFmtId="9" fontId="7" fillId="5" borderId="19" xfId="1" applyFont="1" applyFill="1" applyBorder="1" applyAlignment="1" applyProtection="1">
      <alignment horizontal="center" vertical="top" wrapText="1"/>
      <protection locked="0"/>
    </xf>
    <xf numFmtId="9" fontId="7" fillId="6" borderId="9" xfId="1" applyFont="1" applyFill="1" applyBorder="1" applyAlignment="1" applyProtection="1">
      <alignment horizontal="left" vertical="center" wrapText="1"/>
    </xf>
    <xf numFmtId="0" fontId="8" fillId="4" borderId="41" xfId="2" applyFont="1" applyFill="1" applyBorder="1" applyAlignment="1">
      <alignment vertical="center" wrapText="1"/>
    </xf>
    <xf numFmtId="0" fontId="7" fillId="3" borderId="12" xfId="2" applyFont="1" applyFill="1" applyBorder="1" applyAlignment="1">
      <alignment horizontal="left" vertical="top" wrapText="1"/>
    </xf>
    <xf numFmtId="9" fontId="7" fillId="0" borderId="19" xfId="2" applyNumberFormat="1" applyFont="1" applyBorder="1" applyAlignment="1">
      <alignment horizontal="center" vertical="center" wrapText="1"/>
    </xf>
    <xf numFmtId="9" fontId="7" fillId="0" borderId="19" xfId="2" applyNumberFormat="1" applyFont="1" applyBorder="1" applyAlignment="1">
      <alignment horizontal="center" vertical="center"/>
    </xf>
    <xf numFmtId="9" fontId="7" fillId="5" borderId="19" xfId="2" applyNumberFormat="1" applyFont="1" applyFill="1" applyBorder="1" applyAlignment="1">
      <alignment horizontal="center" vertical="center" wrapText="1"/>
    </xf>
    <xf numFmtId="0" fontId="7" fillId="3" borderId="31" xfId="2" applyFont="1" applyFill="1" applyBorder="1" applyAlignment="1">
      <alignment horizontal="left" vertical="top" wrapText="1"/>
    </xf>
    <xf numFmtId="0" fontId="8" fillId="0" borderId="21" xfId="2" applyFont="1" applyBorder="1" applyAlignment="1">
      <alignment vertical="center" wrapText="1"/>
    </xf>
    <xf numFmtId="1" fontId="7" fillId="4" borderId="0" xfId="2" applyNumberFormat="1" applyFont="1" applyFill="1" applyAlignment="1">
      <alignment vertical="center" wrapText="1"/>
    </xf>
    <xf numFmtId="9" fontId="9" fillId="0" borderId="20" xfId="2" applyNumberFormat="1" applyFont="1" applyBorder="1" applyAlignment="1">
      <alignment vertical="center" wrapText="1"/>
    </xf>
    <xf numFmtId="9" fontId="9" fillId="5" borderId="20" xfId="2" applyNumberFormat="1" applyFont="1" applyFill="1" applyBorder="1" applyAlignment="1">
      <alignment vertical="center" wrapText="1"/>
    </xf>
    <xf numFmtId="1" fontId="7" fillId="4" borderId="0" xfId="2" applyNumberFormat="1" applyFont="1" applyFill="1" applyAlignment="1">
      <alignment horizontal="right" vertical="center" wrapText="1"/>
    </xf>
    <xf numFmtId="1" fontId="7" fillId="0" borderId="20" xfId="1" applyNumberFormat="1" applyFont="1" applyFill="1" applyBorder="1" applyAlignment="1" applyProtection="1">
      <alignment horizontal="center" vertical="center" wrapText="1"/>
    </xf>
    <xf numFmtId="1" fontId="7" fillId="0" borderId="21" xfId="1" applyNumberFormat="1" applyFont="1" applyFill="1" applyBorder="1" applyAlignment="1" applyProtection="1">
      <alignment horizontal="center" vertical="center" wrapText="1"/>
    </xf>
    <xf numFmtId="0" fontId="2" fillId="0" borderId="42" xfId="0" applyFont="1" applyBorder="1"/>
    <xf numFmtId="0" fontId="8" fillId="4" borderId="49" xfId="2" applyFont="1" applyFill="1" applyBorder="1" applyAlignment="1">
      <alignment horizontal="left" vertical="center" wrapText="1"/>
    </xf>
    <xf numFmtId="0" fontId="8" fillId="4" borderId="49" xfId="2" applyFont="1" applyFill="1" applyBorder="1" applyAlignment="1">
      <alignment vertical="center" wrapText="1"/>
    </xf>
    <xf numFmtId="9" fontId="7" fillId="0" borderId="17" xfId="1" applyFont="1" applyFill="1" applyBorder="1" applyAlignment="1" applyProtection="1">
      <alignment horizontal="center" vertical="center" wrapText="1"/>
    </xf>
    <xf numFmtId="9" fontId="7" fillId="0" borderId="10" xfId="2" applyNumberFormat="1" applyFont="1" applyBorder="1" applyAlignment="1">
      <alignment horizontal="center" vertical="center" wrapText="1"/>
    </xf>
    <xf numFmtId="0" fontId="8" fillId="4" borderId="28" xfId="2" applyFont="1" applyFill="1" applyBorder="1" applyAlignment="1">
      <alignment horizontal="left" vertical="center" wrapText="1"/>
    </xf>
    <xf numFmtId="0" fontId="8" fillId="0" borderId="50" xfId="2" applyFont="1" applyBorder="1" applyAlignment="1">
      <alignment vertical="center" wrapText="1"/>
    </xf>
    <xf numFmtId="0" fontId="8" fillId="0" borderId="51" xfId="2" applyFont="1" applyBorder="1" applyAlignment="1">
      <alignment vertical="center" wrapText="1"/>
    </xf>
    <xf numFmtId="9" fontId="9" fillId="0" borderId="14" xfId="1" applyFont="1" applyBorder="1" applyAlignment="1">
      <alignment horizontal="center" vertical="center" wrapText="1"/>
    </xf>
    <xf numFmtId="9" fontId="9" fillId="5" borderId="14" xfId="1" applyFont="1" applyFill="1" applyBorder="1" applyAlignment="1">
      <alignment horizontal="center" vertical="center" wrapText="1"/>
    </xf>
    <xf numFmtId="9" fontId="9" fillId="0" borderId="14" xfId="1" applyFont="1" applyFill="1" applyBorder="1" applyAlignment="1" applyProtection="1">
      <alignment horizontal="center" vertical="center" wrapText="1"/>
    </xf>
    <xf numFmtId="1" fontId="7" fillId="0" borderId="20" xfId="1" applyNumberFormat="1" applyFont="1" applyFill="1" applyBorder="1" applyAlignment="1">
      <alignment horizontal="center" vertical="center" wrapText="1"/>
    </xf>
    <xf numFmtId="1" fontId="7" fillId="0" borderId="21" xfId="1" applyNumberFormat="1" applyFont="1" applyFill="1" applyBorder="1" applyAlignment="1">
      <alignment horizontal="center" vertical="center" wrapText="1"/>
    </xf>
    <xf numFmtId="9" fontId="7" fillId="6" borderId="43" xfId="1" applyFont="1" applyFill="1" applyBorder="1" applyAlignment="1" applyProtection="1">
      <alignment vertical="top" wrapText="1"/>
    </xf>
    <xf numFmtId="0" fontId="8" fillId="4" borderId="52" xfId="2" applyFont="1" applyFill="1" applyBorder="1" applyAlignment="1">
      <alignment vertical="center" wrapText="1"/>
    </xf>
    <xf numFmtId="1" fontId="8" fillId="0" borderId="20" xfId="2" quotePrefix="1" applyNumberFormat="1" applyFont="1" applyBorder="1" applyAlignment="1">
      <alignment horizontal="center" vertical="center" wrapText="1"/>
    </xf>
    <xf numFmtId="16" fontId="8" fillId="0" borderId="20" xfId="2" quotePrefix="1" applyNumberFormat="1" applyFont="1" applyBorder="1" applyAlignment="1">
      <alignment horizontal="center" vertical="center" wrapText="1"/>
    </xf>
    <xf numFmtId="1" fontId="9" fillId="0" borderId="20" xfId="1" applyNumberFormat="1" applyFont="1" applyBorder="1" applyAlignment="1">
      <alignment horizontal="center" vertical="center" wrapText="1"/>
    </xf>
    <xf numFmtId="1" fontId="9" fillId="0" borderId="20" xfId="1" applyNumberFormat="1" applyFont="1" applyBorder="1" applyAlignment="1">
      <alignment horizontal="center" vertical="center"/>
    </xf>
    <xf numFmtId="1" fontId="9" fillId="5" borderId="19" xfId="1" applyNumberFormat="1" applyFont="1" applyFill="1" applyBorder="1" applyAlignment="1">
      <alignment horizontal="center" vertical="center" wrapText="1"/>
    </xf>
    <xf numFmtId="1" fontId="9" fillId="0" borderId="19" xfId="1" applyNumberFormat="1" applyFont="1" applyBorder="1" applyAlignment="1">
      <alignment horizontal="center" vertical="center" wrapText="1"/>
    </xf>
    <xf numFmtId="1" fontId="7" fillId="0" borderId="19" xfId="1" applyNumberFormat="1" applyFont="1" applyFill="1" applyBorder="1" applyAlignment="1">
      <alignment horizontal="center" vertical="center" wrapText="1"/>
    </xf>
    <xf numFmtId="1" fontId="7" fillId="0" borderId="10" xfId="1" applyNumberFormat="1" applyFont="1" applyFill="1" applyBorder="1" applyAlignment="1">
      <alignment horizontal="center" vertical="center" wrapText="1"/>
    </xf>
    <xf numFmtId="9" fontId="9" fillId="0" borderId="30" xfId="1" applyFont="1" applyBorder="1" applyAlignment="1">
      <alignment horizontal="center" vertical="center" wrapText="1"/>
    </xf>
    <xf numFmtId="9" fontId="9" fillId="0" borderId="20" xfId="1" applyFont="1" applyBorder="1" applyAlignment="1">
      <alignment horizontal="center" vertical="center" wrapText="1"/>
    </xf>
    <xf numFmtId="9" fontId="9" fillId="5" borderId="30" xfId="1" applyFont="1" applyFill="1" applyBorder="1" applyAlignment="1">
      <alignment horizontal="center" vertical="center" wrapText="1"/>
    </xf>
    <xf numFmtId="1" fontId="7" fillId="4" borderId="28" xfId="2" applyNumberFormat="1" applyFont="1" applyFill="1" applyBorder="1" applyAlignment="1">
      <alignment horizontal="right" vertical="center" wrapText="1"/>
    </xf>
    <xf numFmtId="1" fontId="7" fillId="0" borderId="23" xfId="1" applyNumberFormat="1" applyFont="1" applyBorder="1" applyAlignment="1">
      <alignment horizontal="center" vertical="center" wrapText="1"/>
    </xf>
    <xf numFmtId="1" fontId="7" fillId="0" borderId="13" xfId="1" applyNumberFormat="1" applyFont="1" applyBorder="1" applyAlignment="1">
      <alignment horizontal="center" vertical="center" wrapText="1"/>
    </xf>
    <xf numFmtId="1" fontId="7" fillId="0" borderId="17" xfId="1" applyNumberFormat="1" applyFont="1" applyBorder="1" applyAlignment="1">
      <alignment horizontal="center" vertical="center" wrapText="1"/>
    </xf>
    <xf numFmtId="0" fontId="8" fillId="4" borderId="49" xfId="2" applyFont="1" applyFill="1" applyBorder="1" applyAlignment="1">
      <alignment vertical="top" wrapText="1"/>
    </xf>
    <xf numFmtId="9" fontId="7" fillId="4" borderId="25" xfId="2" applyNumberFormat="1" applyFont="1" applyFill="1" applyBorder="1" applyAlignment="1">
      <alignment horizontal="center" vertical="center" wrapText="1"/>
    </xf>
    <xf numFmtId="9" fontId="7" fillId="4" borderId="0" xfId="2" applyNumberFormat="1" applyFont="1" applyFill="1" applyAlignment="1">
      <alignment horizontal="center"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9" fontId="4" fillId="0" borderId="20" xfId="2" applyNumberFormat="1" applyBorder="1" applyAlignment="1">
      <alignment vertical="center" wrapText="1"/>
    </xf>
    <xf numFmtId="9" fontId="4" fillId="5" borderId="20" xfId="2" applyNumberFormat="1" applyFill="1" applyBorder="1" applyAlignment="1">
      <alignment vertical="center" wrapText="1"/>
    </xf>
    <xf numFmtId="9" fontId="4" fillId="0" borderId="19" xfId="2" applyNumberFormat="1" applyBorder="1" applyAlignment="1">
      <alignment vertical="center" wrapText="1"/>
    </xf>
    <xf numFmtId="0" fontId="8" fillId="4" borderId="0" xfId="2" applyFont="1" applyFill="1" applyAlignment="1">
      <alignment horizontal="right" wrapText="1"/>
    </xf>
    <xf numFmtId="9" fontId="4" fillId="0" borderId="14" xfId="2" applyNumberFormat="1" applyBorder="1" applyAlignment="1">
      <alignment vertical="center" wrapText="1"/>
    </xf>
    <xf numFmtId="9" fontId="4" fillId="5" borderId="14" xfId="2" applyNumberFormat="1" applyFill="1" applyBorder="1" applyAlignment="1">
      <alignment vertical="center" wrapText="1"/>
    </xf>
    <xf numFmtId="9" fontId="4" fillId="0" borderId="30" xfId="2" applyNumberFormat="1" applyBorder="1" applyAlignment="1">
      <alignment vertical="center" wrapText="1"/>
    </xf>
    <xf numFmtId="1" fontId="7" fillId="13" borderId="0" xfId="2" applyNumberFormat="1" applyFont="1" applyFill="1" applyAlignment="1">
      <alignment vertical="center" wrapText="1"/>
    </xf>
    <xf numFmtId="9" fontId="4" fillId="5" borderId="23" xfId="2" applyNumberFormat="1" applyFill="1" applyBorder="1" applyAlignment="1">
      <alignment vertical="center" wrapText="1"/>
    </xf>
    <xf numFmtId="9" fontId="7" fillId="4" borderId="21" xfId="2" applyNumberFormat="1" applyFont="1" applyFill="1" applyBorder="1" applyAlignment="1">
      <alignment horizontal="center" vertical="center" wrapText="1"/>
    </xf>
    <xf numFmtId="0" fontId="8" fillId="4" borderId="37" xfId="2" applyFont="1" applyFill="1" applyBorder="1" applyAlignment="1">
      <alignment horizontal="left" vertical="top" wrapText="1"/>
    </xf>
    <xf numFmtId="0" fontId="7" fillId="9" borderId="31" xfId="2" applyFont="1" applyFill="1" applyBorder="1" applyAlignment="1">
      <alignment horizontal="left" vertical="top" wrapText="1"/>
    </xf>
    <xf numFmtId="0" fontId="8" fillId="4" borderId="48" xfId="2" applyFont="1" applyFill="1" applyBorder="1" applyAlignment="1">
      <alignment horizontal="left" vertical="top" wrapText="1"/>
    </xf>
    <xf numFmtId="9" fontId="7" fillId="0" borderId="17" xfId="2" applyNumberFormat="1" applyFont="1" applyBorder="1" applyAlignment="1">
      <alignment horizontal="center" vertical="center" wrapText="1"/>
    </xf>
    <xf numFmtId="0" fontId="12" fillId="0" borderId="50"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1" xfId="2" applyFont="1" applyBorder="1" applyAlignment="1">
      <alignment horizontal="center" vertical="center" wrapText="1"/>
    </xf>
    <xf numFmtId="0" fontId="8" fillId="4" borderId="34" xfId="2" applyFont="1" applyFill="1" applyBorder="1" applyAlignment="1">
      <alignment horizontal="left" vertical="center" wrapText="1"/>
    </xf>
    <xf numFmtId="0" fontId="7" fillId="4" borderId="34" xfId="2" applyFont="1" applyFill="1" applyBorder="1" applyAlignment="1">
      <alignment horizontal="right" vertical="center" wrapText="1"/>
    </xf>
    <xf numFmtId="0" fontId="9" fillId="0" borderId="54" xfId="2" applyFont="1" applyBorder="1" applyAlignment="1">
      <alignment horizontal="center" vertical="center" wrapText="1"/>
    </xf>
    <xf numFmtId="0" fontId="9" fillId="0" borderId="55" xfId="2" applyFont="1" applyBorder="1" applyAlignment="1">
      <alignment horizontal="center" vertical="center" wrapText="1"/>
    </xf>
    <xf numFmtId="9" fontId="4" fillId="0" borderId="20" xfId="2" applyNumberFormat="1" applyBorder="1" applyAlignment="1">
      <alignment horizontal="center" vertical="center" wrapText="1"/>
    </xf>
    <xf numFmtId="9" fontId="4" fillId="0" borderId="20" xfId="1" applyFont="1" applyBorder="1" applyAlignment="1">
      <alignment vertical="center" wrapText="1"/>
    </xf>
    <xf numFmtId="0" fontId="2" fillId="0" borderId="36" xfId="0" applyFont="1" applyBorder="1"/>
    <xf numFmtId="2" fontId="7" fillId="0" borderId="0" xfId="1" applyNumberFormat="1" applyFont="1" applyFill="1" applyBorder="1" applyAlignment="1" applyProtection="1">
      <alignment horizontal="center" vertical="center" wrapText="1"/>
    </xf>
    <xf numFmtId="9" fontId="4" fillId="0" borderId="0" xfId="2" applyNumberFormat="1" applyAlignment="1">
      <alignment horizontal="center" vertical="center" wrapText="1"/>
    </xf>
    <xf numFmtId="9" fontId="7" fillId="0" borderId="0" xfId="1" applyFont="1" applyFill="1" applyBorder="1" applyAlignment="1" applyProtection="1">
      <alignment horizontal="center" vertical="center" wrapText="1"/>
    </xf>
    <xf numFmtId="9" fontId="2" fillId="0" borderId="0" xfId="0" applyNumberFormat="1" applyFont="1"/>
    <xf numFmtId="0" fontId="9" fillId="0" borderId="19" xfId="0" applyFont="1" applyBorder="1"/>
    <xf numFmtId="0" fontId="9" fillId="0" borderId="30" xfId="0" applyFont="1" applyBorder="1"/>
    <xf numFmtId="0" fontId="9" fillId="0" borderId="19" xfId="0" applyFont="1" applyBorder="1" applyAlignment="1">
      <alignment wrapText="1"/>
    </xf>
    <xf numFmtId="0" fontId="9" fillId="0" borderId="20" xfId="0" applyFont="1" applyBorder="1" applyAlignment="1">
      <alignment wrapText="1"/>
    </xf>
    <xf numFmtId="0" fontId="9" fillId="0" borderId="30" xfId="0" applyFont="1" applyBorder="1" applyAlignment="1">
      <alignment wrapText="1"/>
    </xf>
    <xf numFmtId="0" fontId="9" fillId="0" borderId="14" xfId="0" applyFont="1" applyBorder="1" applyAlignment="1">
      <alignment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5" xfId="0" applyFont="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4" fillId="0" borderId="2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xf>
    <xf numFmtId="0" fontId="4" fillId="0" borderId="32"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3" xfId="0" applyFont="1" applyBorder="1" applyAlignment="1">
      <alignment horizontal="center" vertical="center" wrapText="1"/>
    </xf>
    <xf numFmtId="9" fontId="9" fillId="0" borderId="19" xfId="0" applyNumberFormat="1" applyFont="1" applyBorder="1" applyAlignment="1">
      <alignment horizontal="center" vertical="center"/>
    </xf>
    <xf numFmtId="0" fontId="9" fillId="0" borderId="17" xfId="0" applyFont="1" applyBorder="1" applyAlignment="1">
      <alignment horizontal="center" vertical="center"/>
    </xf>
    <xf numFmtId="0" fontId="7" fillId="0" borderId="20" xfId="1" applyNumberFormat="1" applyFont="1" applyBorder="1" applyAlignment="1">
      <alignment horizontal="center" vertical="center" wrapText="1"/>
    </xf>
    <xf numFmtId="1" fontId="9" fillId="5" borderId="20" xfId="1" applyNumberFormat="1" applyFont="1" applyFill="1" applyBorder="1" applyAlignment="1">
      <alignment horizontal="center" vertical="center"/>
    </xf>
    <xf numFmtId="0" fontId="7" fillId="4" borderId="20" xfId="2" applyFont="1" applyFill="1" applyBorder="1" applyAlignment="1">
      <alignment horizontal="center" vertical="top" wrapText="1"/>
    </xf>
    <xf numFmtId="0" fontId="8" fillId="6" borderId="0" xfId="2" applyFont="1" applyFill="1" applyAlignment="1">
      <alignment horizontal="center" vertical="top" wrapText="1"/>
    </xf>
    <xf numFmtId="1" fontId="9" fillId="0" borderId="19" xfId="1" applyNumberFormat="1" applyFont="1" applyFill="1" applyBorder="1" applyAlignment="1" applyProtection="1">
      <alignment horizontal="center" vertical="center" wrapText="1"/>
    </xf>
    <xf numFmtId="0" fontId="2" fillId="0" borderId="0" xfId="0" applyFont="1" applyAlignment="1">
      <alignment horizontal="center"/>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9" fontId="9" fillId="0" borderId="30" xfId="0" applyNumberFormat="1" applyFont="1" applyBorder="1" applyAlignment="1">
      <alignment horizontal="center" vertical="center"/>
    </xf>
    <xf numFmtId="0" fontId="9" fillId="0" borderId="30" xfId="0" applyFont="1" applyBorder="1" applyAlignment="1">
      <alignment horizontal="center" vertical="center"/>
    </xf>
    <xf numFmtId="9" fontId="11" fillId="0" borderId="19" xfId="0" applyNumberFormat="1" applyFont="1" applyBorder="1" applyAlignment="1">
      <alignment horizontal="center" vertical="center"/>
    </xf>
    <xf numFmtId="9" fontId="11" fillId="0" borderId="30"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25" xfId="0" applyNumberFormat="1" applyFont="1" applyBorder="1" applyAlignment="1">
      <alignment horizontal="center" vertical="center"/>
    </xf>
    <xf numFmtId="0" fontId="9" fillId="0" borderId="25" xfId="0" quotePrefix="1" applyFont="1" applyBorder="1" applyAlignment="1">
      <alignment horizontal="center" vertical="center"/>
    </xf>
    <xf numFmtId="9" fontId="7" fillId="0" borderId="21" xfId="0" applyNumberFormat="1" applyFont="1" applyBorder="1" applyAlignment="1">
      <alignment horizontal="center" vertical="center" wrapText="1"/>
    </xf>
    <xf numFmtId="9" fontId="15" fillId="0" borderId="20" xfId="0" applyNumberFormat="1" applyFont="1" applyBorder="1" applyAlignment="1">
      <alignment horizontal="center" vertical="center"/>
    </xf>
    <xf numFmtId="9" fontId="15" fillId="0" borderId="19" xfId="0" applyNumberFormat="1" applyFont="1" applyBorder="1" applyAlignment="1">
      <alignment horizontal="center" vertical="center"/>
    </xf>
    <xf numFmtId="0" fontId="9" fillId="0" borderId="19" xfId="0" applyFont="1" applyBorder="1" applyAlignment="1">
      <alignment horizontal="center" vertical="center"/>
    </xf>
    <xf numFmtId="0" fontId="8" fillId="4" borderId="10" xfId="2" applyFont="1" applyFill="1" applyBorder="1" applyAlignment="1">
      <alignment horizontal="center" vertical="top" wrapText="1"/>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40" xfId="0" applyFont="1" applyBorder="1" applyAlignment="1">
      <alignment horizontal="center" vertical="center"/>
    </xf>
    <xf numFmtId="0" fontId="9" fillId="14" borderId="20" xfId="0" applyFont="1" applyFill="1" applyBorder="1" applyAlignment="1">
      <alignment horizontal="center" vertical="center"/>
    </xf>
    <xf numFmtId="0" fontId="9" fillId="14" borderId="35" xfId="0" applyFont="1" applyFill="1" applyBorder="1" applyAlignment="1">
      <alignment horizontal="center" vertical="center"/>
    </xf>
    <xf numFmtId="0" fontId="9" fillId="0" borderId="20" xfId="0" applyFont="1" applyBorder="1" applyAlignment="1">
      <alignment horizont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0" fillId="0" borderId="0" xfId="0" applyAlignment="1">
      <alignment horizontal="center" vertical="center"/>
    </xf>
    <xf numFmtId="0" fontId="9" fillId="15" borderId="20" xfId="0" applyFont="1" applyFill="1" applyBorder="1" applyAlignment="1">
      <alignment horizontal="center" vertical="center"/>
    </xf>
    <xf numFmtId="0" fontId="9" fillId="15" borderId="19" xfId="0" applyFont="1" applyFill="1" applyBorder="1" applyAlignment="1">
      <alignment horizontal="center" vertical="center"/>
    </xf>
    <xf numFmtId="0" fontId="9" fillId="0" borderId="32" xfId="0" applyFont="1" applyBorder="1" applyAlignment="1">
      <alignment horizontal="center" vertical="center"/>
    </xf>
    <xf numFmtId="0" fontId="7" fillId="3" borderId="22" xfId="2" applyFont="1" applyFill="1" applyBorder="1" applyAlignment="1">
      <alignment horizontal="left" vertical="top" wrapText="1"/>
    </xf>
    <xf numFmtId="0" fontId="17" fillId="0" borderId="42" xfId="0" applyFont="1" applyBorder="1" applyAlignment="1">
      <alignment horizontal="left" vertical="center" wrapText="1"/>
    </xf>
    <xf numFmtId="0" fontId="18" fillId="16" borderId="33" xfId="5" applyFont="1" applyFill="1" applyBorder="1" applyAlignment="1">
      <alignment horizontal="center" vertical="center" wrapText="1"/>
    </xf>
    <xf numFmtId="0" fontId="18" fillId="17" borderId="34" xfId="5" applyFont="1" applyFill="1" applyBorder="1" applyAlignment="1">
      <alignment horizontal="center" vertical="center" wrapText="1"/>
    </xf>
    <xf numFmtId="0" fontId="18" fillId="18" borderId="34" xfId="5" applyFont="1" applyFill="1" applyBorder="1" applyAlignment="1">
      <alignment horizontal="center" vertical="center" wrapText="1"/>
    </xf>
    <xf numFmtId="0" fontId="18" fillId="19" borderId="34" xfId="5" applyFont="1" applyFill="1" applyBorder="1" applyAlignment="1">
      <alignment horizontal="center" vertical="center" wrapText="1"/>
    </xf>
    <xf numFmtId="0" fontId="19" fillId="0" borderId="34" xfId="0" applyFont="1" applyBorder="1"/>
    <xf numFmtId="0" fontId="18" fillId="6" borderId="34" xfId="5" applyFont="1" applyFill="1" applyBorder="1" applyAlignment="1">
      <alignment horizontal="center" vertical="center"/>
    </xf>
    <xf numFmtId="0" fontId="18" fillId="8" borderId="34" xfId="5" applyFont="1" applyFill="1" applyBorder="1" applyAlignment="1">
      <alignment horizontal="center" vertical="center" wrapText="1"/>
    </xf>
    <xf numFmtId="0" fontId="18" fillId="20" borderId="34" xfId="5" applyFont="1" applyFill="1" applyBorder="1" applyAlignment="1">
      <alignment horizontal="center" vertical="center" wrapText="1"/>
    </xf>
    <xf numFmtId="0" fontId="19" fillId="0" borderId="63" xfId="0" applyFont="1" applyBorder="1"/>
    <xf numFmtId="0" fontId="20" fillId="0" borderId="34" xfId="0" applyFont="1" applyBorder="1" applyAlignment="1">
      <alignment horizontal="center"/>
    </xf>
    <xf numFmtId="0" fontId="19" fillId="0" borderId="0" xfId="0" applyFont="1"/>
    <xf numFmtId="0" fontId="21" fillId="0" borderId="63" xfId="0" applyFont="1" applyBorder="1" applyAlignment="1">
      <alignment horizontal="left" vertical="top" wrapText="1"/>
    </xf>
    <xf numFmtId="0" fontId="22" fillId="21" borderId="52" xfId="0" applyFont="1" applyFill="1" applyBorder="1" applyAlignment="1">
      <alignment horizontal="center" vertical="center"/>
    </xf>
    <xf numFmtId="0" fontId="22" fillId="21" borderId="64" xfId="0" applyFont="1" applyFill="1" applyBorder="1" applyAlignment="1">
      <alignment horizontal="center" vertical="center"/>
    </xf>
    <xf numFmtId="0" fontId="22" fillId="21" borderId="65" xfId="0" applyFont="1" applyFill="1" applyBorder="1" applyAlignment="1">
      <alignment horizontal="center" vertical="center"/>
    </xf>
    <xf numFmtId="0" fontId="23" fillId="0" borderId="20" xfId="0" applyFont="1" applyBorder="1" applyAlignment="1">
      <alignment horizontal="center"/>
    </xf>
    <xf numFmtId="0" fontId="23" fillId="0" borderId="21" xfId="0" applyFont="1" applyBorder="1" applyAlignment="1">
      <alignment horizontal="center"/>
    </xf>
    <xf numFmtId="0" fontId="23" fillId="0" borderId="20" xfId="0" applyFont="1" applyBorder="1" applyAlignment="1">
      <alignment horizontal="center" wrapText="1"/>
    </xf>
    <xf numFmtId="0" fontId="23" fillId="0" borderId="35" xfId="0" applyFont="1" applyBorder="1" applyAlignment="1">
      <alignment horizontal="center"/>
    </xf>
    <xf numFmtId="0" fontId="23" fillId="0" borderId="10" xfId="0" applyFont="1" applyBorder="1" applyAlignment="1">
      <alignment horizontal="center"/>
    </xf>
    <xf numFmtId="0" fontId="23" fillId="0" borderId="66" xfId="0" applyFont="1" applyBorder="1" applyAlignment="1">
      <alignment horizontal="center"/>
    </xf>
    <xf numFmtId="0" fontId="23" fillId="0" borderId="14" xfId="0" applyFont="1" applyBorder="1" applyAlignment="1">
      <alignment horizontal="center"/>
    </xf>
    <xf numFmtId="0" fontId="23" fillId="0" borderId="0" xfId="0" applyFont="1" applyAlignment="1">
      <alignment horizontal="center"/>
    </xf>
    <xf numFmtId="0" fontId="23" fillId="0" borderId="19" xfId="0" applyFont="1" applyBorder="1" applyAlignment="1">
      <alignment horizontal="center"/>
    </xf>
    <xf numFmtId="0" fontId="6" fillId="6" borderId="67" xfId="0" applyFont="1" applyFill="1" applyBorder="1" applyAlignment="1">
      <alignment vertical="center"/>
    </xf>
    <xf numFmtId="0" fontId="9" fillId="6" borderId="68" xfId="0" applyFont="1" applyFill="1" applyBorder="1"/>
    <xf numFmtId="0" fontId="9" fillId="6" borderId="0" xfId="0" applyFont="1" applyFill="1"/>
    <xf numFmtId="0" fontId="9" fillId="6" borderId="25" xfId="0" applyFont="1" applyFill="1" applyBorder="1"/>
    <xf numFmtId="0" fontId="9" fillId="6" borderId="69" xfId="0" applyFont="1" applyFill="1" applyBorder="1"/>
    <xf numFmtId="0" fontId="9" fillId="6" borderId="70" xfId="0" applyFont="1" applyFill="1" applyBorder="1"/>
    <xf numFmtId="0" fontId="9" fillId="6" borderId="71" xfId="0" applyFont="1" applyFill="1" applyBorder="1"/>
    <xf numFmtId="0" fontId="9" fillId="6" borderId="72" xfId="0" applyFont="1" applyFill="1" applyBorder="1"/>
    <xf numFmtId="0" fontId="9" fillId="6" borderId="73" xfId="0" applyFont="1" applyFill="1" applyBorder="1"/>
    <xf numFmtId="0" fontId="12" fillId="22" borderId="74" xfId="0" applyFont="1" applyFill="1" applyBorder="1" applyAlignment="1">
      <alignment vertical="center"/>
    </xf>
    <xf numFmtId="9" fontId="9" fillId="0" borderId="19" xfId="6" applyFont="1" applyBorder="1" applyAlignment="1">
      <alignment horizontal="center" vertical="center"/>
    </xf>
    <xf numFmtId="1" fontId="7" fillId="23" borderId="20" xfId="6" applyNumberFormat="1" applyFont="1" applyFill="1" applyBorder="1" applyAlignment="1">
      <alignment horizontal="center" vertical="center" wrapText="1"/>
    </xf>
    <xf numFmtId="1" fontId="7" fillId="23" borderId="53" xfId="6" applyNumberFormat="1" applyFont="1" applyFill="1" applyBorder="1" applyAlignment="1">
      <alignment horizontal="center" vertical="center" wrapText="1"/>
    </xf>
    <xf numFmtId="0" fontId="9" fillId="0" borderId="53" xfId="0" applyFont="1" applyBorder="1" applyAlignment="1">
      <alignment horizontal="center" vertical="center"/>
    </xf>
    <xf numFmtId="0" fontId="9" fillId="0" borderId="75" xfId="0" applyFont="1" applyBorder="1" applyAlignment="1">
      <alignment horizontal="center" vertical="center" wrapText="1"/>
    </xf>
    <xf numFmtId="0" fontId="9" fillId="0" borderId="47" xfId="0" applyFont="1" applyBorder="1" applyAlignment="1">
      <alignment horizontal="center" vertical="center" wrapText="1"/>
    </xf>
    <xf numFmtId="0" fontId="12" fillId="22" borderId="76" xfId="0" applyFont="1" applyFill="1" applyBorder="1"/>
    <xf numFmtId="0" fontId="9" fillId="22" borderId="10" xfId="0" applyFont="1" applyFill="1" applyBorder="1" applyAlignment="1">
      <alignment horizontal="center" vertical="center"/>
    </xf>
    <xf numFmtId="0" fontId="9" fillId="22" borderId="11" xfId="0" applyFont="1" applyFill="1" applyBorder="1" applyAlignment="1">
      <alignment horizontal="center" vertical="center"/>
    </xf>
    <xf numFmtId="0" fontId="9" fillId="22" borderId="10" xfId="0" applyFont="1" applyFill="1" applyBorder="1"/>
    <xf numFmtId="0" fontId="9" fillId="22" borderId="11" xfId="0" applyFont="1" applyFill="1" applyBorder="1"/>
    <xf numFmtId="0" fontId="9" fillId="22" borderId="37" xfId="0" applyFont="1" applyFill="1" applyBorder="1"/>
    <xf numFmtId="0" fontId="9" fillId="22" borderId="19" xfId="0" applyFont="1" applyFill="1" applyBorder="1"/>
    <xf numFmtId="0" fontId="9" fillId="22" borderId="75" xfId="0" applyFont="1" applyFill="1" applyBorder="1" applyAlignment="1">
      <alignment horizontal="right"/>
    </xf>
    <xf numFmtId="1" fontId="7" fillId="23" borderId="35" xfId="6" applyNumberFormat="1" applyFont="1" applyFill="1" applyBorder="1" applyAlignment="1">
      <alignment horizontal="center" vertical="center" wrapText="1"/>
    </xf>
    <xf numFmtId="0" fontId="9" fillId="15" borderId="30"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5" borderId="2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15" borderId="15" xfId="0" applyFont="1" applyFill="1" applyBorder="1" applyAlignment="1">
      <alignment horizontal="center" vertical="center"/>
    </xf>
    <xf numFmtId="0" fontId="9" fillId="15" borderId="14" xfId="0" applyFont="1" applyFill="1" applyBorder="1" applyAlignment="1">
      <alignment horizontal="center" vertical="center" wrapText="1"/>
    </xf>
    <xf numFmtId="0" fontId="9" fillId="15" borderId="2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9" fillId="15" borderId="21" xfId="0" applyFont="1" applyFill="1" applyBorder="1" applyAlignment="1">
      <alignment horizontal="center" vertical="center" wrapText="1"/>
    </xf>
    <xf numFmtId="0" fontId="9" fillId="15" borderId="77"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21" xfId="0" applyFont="1" applyFill="1" applyBorder="1" applyAlignment="1">
      <alignment horizontal="center" vertical="center"/>
    </xf>
    <xf numFmtId="0" fontId="9" fillId="15" borderId="45" xfId="0" applyFont="1" applyFill="1" applyBorder="1" applyAlignment="1">
      <alignment horizontal="center" vertical="center" wrapText="1"/>
    </xf>
    <xf numFmtId="0" fontId="9" fillId="15" borderId="32" xfId="0" applyFont="1" applyFill="1" applyBorder="1" applyAlignment="1">
      <alignment horizontal="center" vertical="center" wrapText="1"/>
    </xf>
    <xf numFmtId="0" fontId="9" fillId="15" borderId="23" xfId="0" applyFont="1" applyFill="1" applyBorder="1" applyAlignment="1">
      <alignment horizontal="center" vertical="center" wrapText="1"/>
    </xf>
    <xf numFmtId="0" fontId="9" fillId="22" borderId="75" xfId="0" applyFont="1" applyFill="1" applyBorder="1" applyAlignment="1">
      <alignment horizontal="right" vertical="center"/>
    </xf>
    <xf numFmtId="0" fontId="4" fillId="15" borderId="13"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15" borderId="21" xfId="0" applyFont="1" applyFill="1" applyBorder="1" applyAlignment="1">
      <alignment horizontal="center" vertical="center"/>
    </xf>
    <xf numFmtId="0" fontId="4" fillId="0" borderId="35" xfId="0" applyFont="1" applyBorder="1" applyAlignment="1">
      <alignment horizontal="center" vertical="center" wrapText="1"/>
    </xf>
    <xf numFmtId="1" fontId="7" fillId="23" borderId="29" xfId="6" applyNumberFormat="1" applyFont="1" applyFill="1" applyBorder="1" applyAlignment="1">
      <alignment horizontal="center" vertical="center" wrapText="1"/>
    </xf>
    <xf numFmtId="0" fontId="12" fillId="22" borderId="35" xfId="0" applyFont="1" applyFill="1" applyBorder="1" applyAlignment="1">
      <alignment horizontal="right" vertical="center"/>
    </xf>
    <xf numFmtId="165" fontId="7" fillId="0" borderId="23" xfId="7" applyNumberFormat="1" applyFont="1" applyBorder="1" applyAlignment="1">
      <alignment horizontal="center" vertical="center" wrapText="1"/>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4" borderId="13"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12" fillId="22" borderId="35" xfId="0" applyFont="1" applyFill="1" applyBorder="1" applyAlignment="1">
      <alignment vertical="center"/>
    </xf>
    <xf numFmtId="0" fontId="9" fillId="15" borderId="13" xfId="0" applyFont="1" applyFill="1" applyBorder="1" applyAlignment="1">
      <alignment horizontal="center" vertical="center" wrapText="1"/>
    </xf>
    <xf numFmtId="0" fontId="9" fillId="15" borderId="3" xfId="0" applyFont="1" applyFill="1" applyBorder="1" applyAlignment="1">
      <alignment horizontal="center" vertical="center"/>
    </xf>
    <xf numFmtId="0" fontId="12" fillId="22" borderId="29" xfId="0" applyFont="1" applyFill="1" applyBorder="1" applyAlignment="1">
      <alignment horizontal="right" vertical="center"/>
    </xf>
    <xf numFmtId="0" fontId="9" fillId="15" borderId="53" xfId="0" applyFont="1" applyFill="1" applyBorder="1" applyAlignment="1">
      <alignment horizontal="center" vertical="center" wrapText="1"/>
    </xf>
    <xf numFmtId="0" fontId="12" fillId="22" borderId="27" xfId="0" applyFont="1" applyFill="1" applyBorder="1"/>
    <xf numFmtId="0" fontId="9" fillId="22" borderId="17" xfId="0" applyFont="1" applyFill="1" applyBorder="1"/>
    <xf numFmtId="0" fontId="9" fillId="22" borderId="39" xfId="0" applyFont="1" applyFill="1" applyBorder="1"/>
    <xf numFmtId="0" fontId="9" fillId="22" borderId="13" xfId="0" applyFont="1" applyFill="1" applyBorder="1"/>
    <xf numFmtId="0" fontId="9" fillId="0" borderId="60" xfId="0" applyFont="1" applyBorder="1" applyAlignment="1">
      <alignment horizontal="center" wrapText="1"/>
    </xf>
    <xf numFmtId="0" fontId="9" fillId="0" borderId="59" xfId="0" applyFont="1" applyBorder="1" applyAlignment="1">
      <alignment horizontal="center"/>
    </xf>
    <xf numFmtId="0" fontId="9" fillId="0" borderId="58" xfId="0" applyFont="1" applyBorder="1" applyAlignment="1">
      <alignment horizontal="center"/>
    </xf>
    <xf numFmtId="0" fontId="9" fillId="0" borderId="59" xfId="0" applyFont="1" applyBorder="1" applyAlignment="1">
      <alignment horizontal="center" wrapText="1"/>
    </xf>
    <xf numFmtId="0" fontId="9" fillId="0" borderId="74" xfId="0" applyFont="1" applyBorder="1" applyAlignment="1">
      <alignment horizontal="center"/>
    </xf>
    <xf numFmtId="0" fontId="9" fillId="0" borderId="60" xfId="0" applyFont="1" applyBorder="1" applyAlignment="1">
      <alignment horizontal="center"/>
    </xf>
    <xf numFmtId="0" fontId="9" fillId="0" borderId="62" xfId="0" applyFont="1" applyBorder="1" applyAlignment="1">
      <alignment horizontal="center"/>
    </xf>
    <xf numFmtId="0" fontId="9" fillId="22" borderId="29" xfId="0" applyFont="1" applyFill="1" applyBorder="1" applyAlignment="1">
      <alignment horizontal="right"/>
    </xf>
    <xf numFmtId="0" fontId="9" fillId="22" borderId="25" xfId="0" applyFont="1" applyFill="1" applyBorder="1"/>
    <xf numFmtId="0" fontId="9" fillId="22" borderId="40" xfId="0" applyFont="1" applyFill="1" applyBorder="1"/>
    <xf numFmtId="0" fontId="9" fillId="22" borderId="30" xfId="0" applyFont="1" applyFill="1" applyBorder="1"/>
    <xf numFmtId="0" fontId="9" fillId="22" borderId="78" xfId="0" applyFont="1" applyFill="1" applyBorder="1" applyAlignment="1">
      <alignment horizontal="right"/>
    </xf>
    <xf numFmtId="0" fontId="9" fillId="22" borderId="78" xfId="0" applyFont="1" applyFill="1" applyBorder="1" applyAlignment="1">
      <alignment horizontal="right" wrapText="1"/>
    </xf>
    <xf numFmtId="0" fontId="9" fillId="22" borderId="79" xfId="0" applyFont="1" applyFill="1" applyBorder="1" applyAlignment="1">
      <alignment horizontal="right" vertical="center"/>
    </xf>
    <xf numFmtId="0" fontId="19" fillId="0" borderId="20" xfId="0" applyFont="1" applyBorder="1"/>
    <xf numFmtId="0" fontId="6" fillId="6" borderId="27" xfId="0" applyFont="1" applyFill="1" applyBorder="1" applyAlignment="1">
      <alignment vertical="center"/>
    </xf>
    <xf numFmtId="0" fontId="9" fillId="6" borderId="0" xfId="0" applyFont="1" applyFill="1" applyAlignment="1">
      <alignment horizontal="center" vertical="center"/>
    </xf>
    <xf numFmtId="0" fontId="9" fillId="6" borderId="42" xfId="0" applyFont="1" applyFill="1" applyBorder="1" applyAlignment="1">
      <alignment horizontal="center" vertical="center"/>
    </xf>
    <xf numFmtId="0" fontId="9" fillId="6" borderId="42" xfId="0" applyFont="1" applyFill="1" applyBorder="1"/>
    <xf numFmtId="0" fontId="9" fillId="6" borderId="28" xfId="0" applyFont="1" applyFill="1" applyBorder="1"/>
    <xf numFmtId="9" fontId="9" fillId="0" borderId="19" xfId="0" applyNumberFormat="1" applyFont="1" applyBorder="1" applyAlignment="1">
      <alignment horizontal="center"/>
    </xf>
    <xf numFmtId="0" fontId="9" fillId="0" borderId="19" xfId="0" applyFont="1" applyBorder="1" applyAlignment="1">
      <alignment horizontal="center"/>
    </xf>
    <xf numFmtId="0" fontId="12" fillId="22" borderId="35" xfId="0" applyFont="1" applyFill="1" applyBorder="1" applyAlignment="1">
      <alignment horizontal="left" vertical="center"/>
    </xf>
    <xf numFmtId="1" fontId="7" fillId="23" borderId="23" xfId="6" applyNumberFormat="1" applyFont="1" applyFill="1" applyBorder="1" applyAlignment="1">
      <alignment horizontal="center" vertical="center" wrapText="1"/>
    </xf>
    <xf numFmtId="0" fontId="9" fillId="0" borderId="21" xfId="0" applyFont="1" applyBorder="1" applyAlignment="1">
      <alignment horizontal="center" vertical="center"/>
    </xf>
    <xf numFmtId="166" fontId="19" fillId="0" borderId="19" xfId="6" applyNumberFormat="1" applyFont="1" applyBorder="1" applyAlignment="1">
      <alignment horizontal="center"/>
    </xf>
    <xf numFmtId="0" fontId="9" fillId="10" borderId="17" xfId="0" applyFont="1" applyFill="1" applyBorder="1" applyAlignment="1">
      <alignment horizontal="center" vertical="center"/>
    </xf>
    <xf numFmtId="1" fontId="7" fillId="23" borderId="21" xfId="6" applyNumberFormat="1" applyFont="1" applyFill="1" applyBorder="1" applyAlignment="1" applyProtection="1">
      <alignment horizontal="center" vertical="center" wrapText="1"/>
      <protection locked="0"/>
    </xf>
    <xf numFmtId="6" fontId="9" fillId="0" borderId="10" xfId="0" applyNumberFormat="1" applyFont="1" applyBorder="1" applyAlignment="1">
      <alignment horizontal="center" vertical="center"/>
    </xf>
    <xf numFmtId="6" fontId="9" fillId="0" borderId="59" xfId="0" applyNumberFormat="1" applyFont="1" applyBorder="1" applyAlignment="1">
      <alignment horizontal="center" vertical="center"/>
    </xf>
    <xf numFmtId="0" fontId="9" fillId="0" borderId="59" xfId="0" applyFont="1" applyBorder="1" applyAlignment="1">
      <alignment horizontal="center" vertical="center"/>
    </xf>
    <xf numFmtId="6" fontId="9" fillId="0" borderId="58" xfId="0" applyNumberFormat="1" applyFont="1" applyBorder="1" applyAlignment="1">
      <alignment horizontal="center" vertical="center"/>
    </xf>
    <xf numFmtId="6" fontId="9" fillId="0" borderId="74" xfId="0" applyNumberFormat="1" applyFont="1" applyBorder="1" applyAlignment="1">
      <alignment horizontal="center" vertical="center"/>
    </xf>
    <xf numFmtId="6" fontId="9" fillId="0" borderId="60" xfId="0" applyNumberFormat="1" applyFont="1" applyBorder="1" applyAlignment="1">
      <alignment horizontal="center" vertical="center"/>
    </xf>
    <xf numFmtId="6" fontId="9" fillId="0" borderId="62" xfId="0" applyNumberFormat="1" applyFont="1" applyBorder="1" applyAlignment="1">
      <alignment horizontal="center" vertical="center"/>
    </xf>
    <xf numFmtId="0" fontId="9" fillId="10" borderId="32" xfId="0" applyFont="1" applyFill="1" applyBorder="1" applyAlignment="1">
      <alignment horizontal="center" vertical="center"/>
    </xf>
    <xf numFmtId="0" fontId="12" fillId="22" borderId="75" xfId="0" applyFont="1" applyFill="1" applyBorder="1" applyAlignment="1">
      <alignment horizontal="right"/>
    </xf>
    <xf numFmtId="6" fontId="9" fillId="14" borderId="10" xfId="0" applyNumberFormat="1" applyFont="1" applyFill="1" applyBorder="1" applyAlignment="1">
      <alignment horizontal="center" vertical="center"/>
    </xf>
    <xf numFmtId="6" fontId="9" fillId="14" borderId="11" xfId="0" applyNumberFormat="1" applyFont="1" applyFill="1" applyBorder="1" applyAlignment="1">
      <alignment horizontal="center" vertical="center"/>
    </xf>
    <xf numFmtId="6" fontId="9" fillId="14" borderId="19" xfId="0" applyNumberFormat="1" applyFont="1" applyFill="1" applyBorder="1" applyAlignment="1">
      <alignment horizontal="center" vertical="center"/>
    </xf>
    <xf numFmtId="6" fontId="9" fillId="15" borderId="10" xfId="0" applyNumberFormat="1" applyFont="1" applyFill="1" applyBorder="1" applyAlignment="1">
      <alignment horizontal="center" vertical="center"/>
    </xf>
    <xf numFmtId="6" fontId="9" fillId="15" borderId="59" xfId="0" applyNumberFormat="1" applyFont="1" applyFill="1" applyBorder="1" applyAlignment="1">
      <alignment horizontal="center" vertical="center"/>
    </xf>
    <xf numFmtId="6" fontId="9" fillId="15" borderId="60" xfId="0" applyNumberFormat="1" applyFont="1" applyFill="1" applyBorder="1" applyAlignment="1">
      <alignment horizontal="center" vertical="center"/>
    </xf>
    <xf numFmtId="0" fontId="9" fillId="10" borderId="0" xfId="0" applyFont="1" applyFill="1" applyAlignment="1">
      <alignment horizontal="center" vertical="center"/>
    </xf>
    <xf numFmtId="0" fontId="12" fillId="22" borderId="27" xfId="0" applyFont="1" applyFill="1" applyBorder="1" applyAlignment="1">
      <alignment horizontal="right" vertical="center"/>
    </xf>
    <xf numFmtId="10" fontId="7" fillId="24" borderId="32" xfId="6" applyNumberFormat="1" applyFont="1" applyFill="1" applyBorder="1" applyAlignment="1">
      <alignment vertical="center" wrapText="1"/>
    </xf>
    <xf numFmtId="10" fontId="7" fillId="24" borderId="15" xfId="6" applyNumberFormat="1" applyFont="1" applyFill="1" applyBorder="1" applyAlignment="1">
      <alignment vertical="center" wrapText="1"/>
    </xf>
    <xf numFmtId="6" fontId="9" fillId="25" borderId="10" xfId="0" applyNumberFormat="1" applyFont="1" applyFill="1" applyBorder="1" applyAlignment="1">
      <alignment horizontal="center" vertical="center"/>
    </xf>
    <xf numFmtId="6" fontId="9" fillId="25" borderId="11" xfId="0" applyNumberFormat="1" applyFont="1" applyFill="1" applyBorder="1" applyAlignment="1">
      <alignment horizontal="center" vertical="center"/>
    </xf>
    <xf numFmtId="6" fontId="9" fillId="25" borderId="19" xfId="0" applyNumberFormat="1" applyFont="1" applyFill="1" applyBorder="1" applyAlignment="1">
      <alignment horizontal="center" vertical="center"/>
    </xf>
    <xf numFmtId="6" fontId="9" fillId="22" borderId="19" xfId="0" applyNumberFormat="1" applyFont="1" applyFill="1" applyBorder="1" applyAlignment="1">
      <alignment horizontal="center" vertical="center"/>
    </xf>
    <xf numFmtId="0" fontId="9" fillId="22" borderId="21" xfId="0" applyFont="1" applyFill="1" applyBorder="1"/>
    <xf numFmtId="6" fontId="9" fillId="22" borderId="10" xfId="0" applyNumberFormat="1" applyFont="1" applyFill="1" applyBorder="1" applyAlignment="1">
      <alignment horizontal="center" vertical="center"/>
    </xf>
    <xf numFmtId="6" fontId="9" fillId="22" borderId="61" xfId="0" applyNumberFormat="1" applyFont="1" applyFill="1" applyBorder="1" applyAlignment="1">
      <alignment horizontal="center" vertical="center"/>
    </xf>
    <xf numFmtId="6" fontId="9" fillId="22" borderId="80" xfId="0" applyNumberFormat="1" applyFont="1" applyFill="1" applyBorder="1" applyAlignment="1">
      <alignment horizontal="center" vertical="center"/>
    </xf>
    <xf numFmtId="6" fontId="9" fillId="22" borderId="81" xfId="0" applyNumberFormat="1" applyFont="1" applyFill="1" applyBorder="1" applyAlignment="1">
      <alignment horizontal="center" vertical="center"/>
    </xf>
    <xf numFmtId="9" fontId="23" fillId="25" borderId="19" xfId="6" applyFont="1" applyFill="1" applyBorder="1" applyAlignment="1">
      <alignment horizontal="center"/>
    </xf>
    <xf numFmtId="0" fontId="9" fillId="10" borderId="23" xfId="0" applyFont="1" applyFill="1" applyBorder="1" applyAlignment="1">
      <alignment horizontal="center" vertical="center"/>
    </xf>
    <xf numFmtId="0" fontId="9" fillId="10" borderId="39" xfId="0" applyFont="1" applyFill="1" applyBorder="1" applyAlignment="1">
      <alignment horizontal="center" vertical="center"/>
    </xf>
    <xf numFmtId="9" fontId="9" fillId="14" borderId="10" xfId="0" applyNumberFormat="1" applyFont="1" applyFill="1" applyBorder="1" applyAlignment="1">
      <alignment horizontal="center" vertical="center"/>
    </xf>
    <xf numFmtId="9" fontId="9" fillId="14" borderId="11" xfId="0" applyNumberFormat="1" applyFont="1" applyFill="1" applyBorder="1" applyAlignment="1">
      <alignment horizontal="center" vertical="center"/>
    </xf>
    <xf numFmtId="9" fontId="9" fillId="14" borderId="19" xfId="0" applyNumberFormat="1" applyFont="1" applyFill="1" applyBorder="1" applyAlignment="1">
      <alignment horizontal="center" vertical="center"/>
    </xf>
    <xf numFmtId="0" fontId="9" fillId="10" borderId="42" xfId="0" applyFont="1" applyFill="1" applyBorder="1" applyAlignment="1">
      <alignment horizontal="center" vertical="center"/>
    </xf>
    <xf numFmtId="0" fontId="9" fillId="10" borderId="14" xfId="0" applyFont="1" applyFill="1" applyBorder="1" applyAlignment="1">
      <alignment horizontal="center" vertical="center"/>
    </xf>
    <xf numFmtId="166" fontId="9" fillId="0" borderId="3" xfId="6" applyNumberFormat="1" applyFont="1" applyBorder="1" applyAlignment="1">
      <alignment horizontal="center" vertical="center" wrapText="1"/>
    </xf>
    <xf numFmtId="0" fontId="9" fillId="21" borderId="11" xfId="0" applyFont="1" applyFill="1" applyBorder="1" applyAlignment="1">
      <alignment horizontal="center" vertical="center"/>
    </xf>
    <xf numFmtId="0" fontId="12" fillId="22" borderId="35" xfId="0" applyFont="1" applyFill="1" applyBorder="1" applyAlignment="1">
      <alignment horizontal="right"/>
    </xf>
    <xf numFmtId="167" fontId="19" fillId="0" borderId="0" xfId="8" applyNumberFormat="1" applyFont="1"/>
    <xf numFmtId="0" fontId="9" fillId="21" borderId="35" xfId="0" applyFont="1" applyFill="1" applyBorder="1" applyAlignment="1">
      <alignment horizontal="center" vertical="center"/>
    </xf>
    <xf numFmtId="6" fontId="9" fillId="0" borderId="82" xfId="0" applyNumberFormat="1" applyFont="1" applyBorder="1" applyAlignment="1">
      <alignment horizontal="center" vertical="center"/>
    </xf>
    <xf numFmtId="0" fontId="9" fillId="0" borderId="82" xfId="0" applyFont="1" applyBorder="1" applyAlignment="1">
      <alignment horizontal="center" vertical="center"/>
    </xf>
    <xf numFmtId="6" fontId="9" fillId="0" borderId="83" xfId="0" applyNumberFormat="1" applyFont="1" applyBorder="1" applyAlignment="1">
      <alignment horizontal="center" vertical="center"/>
    </xf>
    <xf numFmtId="6" fontId="9" fillId="0" borderId="17" xfId="0" applyNumberFormat="1" applyFont="1" applyBorder="1" applyAlignment="1">
      <alignment horizontal="center" vertical="center"/>
    </xf>
    <xf numFmtId="6" fontId="9" fillId="0" borderId="84" xfId="0" applyNumberFormat="1" applyFont="1" applyBorder="1" applyAlignment="1">
      <alignment horizontal="center" vertical="center"/>
    </xf>
    <xf numFmtId="6" fontId="9" fillId="0" borderId="85" xfId="0" applyNumberFormat="1" applyFont="1" applyBorder="1" applyAlignment="1">
      <alignment horizontal="center" vertical="center"/>
    </xf>
    <xf numFmtId="6" fontId="9" fillId="0" borderId="86" xfId="0" applyNumberFormat="1" applyFont="1" applyBorder="1" applyAlignment="1">
      <alignment horizontal="center" vertical="center"/>
    </xf>
    <xf numFmtId="0" fontId="12" fillId="22" borderId="35" xfId="0" applyFont="1" applyFill="1" applyBorder="1" applyAlignment="1">
      <alignment vertical="center" wrapText="1"/>
    </xf>
    <xf numFmtId="9" fontId="7" fillId="0" borderId="21" xfId="6" applyFont="1" applyBorder="1" applyAlignment="1" applyProtection="1">
      <alignment horizontal="center" vertical="center" wrapText="1"/>
      <protection locked="0"/>
    </xf>
    <xf numFmtId="9" fontId="1" fillId="0" borderId="20" xfId="6" applyBorder="1"/>
    <xf numFmtId="9" fontId="1" fillId="0" borderId="21" xfId="6" applyBorder="1"/>
    <xf numFmtId="9" fontId="1" fillId="0" borderId="35" xfId="6" applyBorder="1"/>
    <xf numFmtId="9" fontId="1" fillId="0" borderId="19" xfId="6" applyBorder="1"/>
    <xf numFmtId="9" fontId="7" fillId="0" borderId="19" xfId="6" applyFont="1" applyBorder="1" applyAlignment="1" applyProtection="1">
      <alignment horizontal="center" vertical="center" wrapText="1"/>
      <protection locked="0"/>
    </xf>
    <xf numFmtId="0" fontId="9" fillId="10" borderId="20" xfId="0" applyFont="1" applyFill="1" applyBorder="1" applyAlignment="1">
      <alignment horizontal="center" vertical="center"/>
    </xf>
    <xf numFmtId="0" fontId="24" fillId="22" borderId="27" xfId="0" applyFont="1" applyFill="1" applyBorder="1" applyAlignment="1">
      <alignment vertical="center" wrapText="1"/>
    </xf>
    <xf numFmtId="0" fontId="9" fillId="22" borderId="16" xfId="0" applyFont="1" applyFill="1" applyBorder="1"/>
    <xf numFmtId="9" fontId="9" fillId="0" borderId="0" xfId="0" applyNumberFormat="1" applyFont="1" applyAlignment="1">
      <alignment horizontal="center" vertical="center"/>
    </xf>
    <xf numFmtId="0" fontId="9" fillId="0" borderId="0" xfId="0" applyFont="1" applyAlignment="1">
      <alignment horizontal="center" vertical="center"/>
    </xf>
    <xf numFmtId="9" fontId="9" fillId="0" borderId="42" xfId="0" applyNumberFormat="1" applyFont="1" applyBorder="1" applyAlignment="1">
      <alignment horizontal="center" vertical="center"/>
    </xf>
    <xf numFmtId="9" fontId="9" fillId="0" borderId="28" xfId="0" applyNumberFormat="1" applyFont="1" applyBorder="1" applyAlignment="1">
      <alignment horizontal="center" vertical="center"/>
    </xf>
    <xf numFmtId="0" fontId="24" fillId="22" borderId="75" xfId="0" applyFont="1" applyFill="1" applyBorder="1" applyAlignment="1">
      <alignment horizontal="right"/>
    </xf>
    <xf numFmtId="0" fontId="25" fillId="22" borderId="75" xfId="0" applyFont="1" applyFill="1" applyBorder="1" applyAlignment="1">
      <alignment horizontal="right"/>
    </xf>
    <xf numFmtId="0" fontId="9" fillId="14" borderId="21" xfId="0" applyFont="1" applyFill="1" applyBorder="1" applyAlignment="1">
      <alignment horizontal="center" vertical="center"/>
    </xf>
    <xf numFmtId="0" fontId="9" fillId="14" borderId="19" xfId="0" applyFont="1" applyFill="1" applyBorder="1" applyAlignment="1">
      <alignment horizontal="center" vertical="center"/>
    </xf>
    <xf numFmtId="0" fontId="12" fillId="22" borderId="35" xfId="0" applyFont="1" applyFill="1" applyBorder="1" applyAlignment="1">
      <alignment horizontal="right" wrapText="1"/>
    </xf>
    <xf numFmtId="1" fontId="9" fillId="0" borderId="19" xfId="0" applyNumberFormat="1" applyFont="1" applyBorder="1" applyAlignment="1">
      <alignment horizontal="center" vertical="center"/>
    </xf>
    <xf numFmtId="0" fontId="9" fillId="14" borderId="10" xfId="0" applyFont="1" applyFill="1" applyBorder="1" applyAlignment="1">
      <alignment horizontal="center" vertical="center"/>
    </xf>
    <xf numFmtId="0" fontId="9" fillId="14" borderId="11" xfId="0" applyFont="1" applyFill="1" applyBorder="1" applyAlignment="1">
      <alignment horizontal="center" vertical="center"/>
    </xf>
    <xf numFmtId="0" fontId="9" fillId="22" borderId="35" xfId="0" applyFont="1" applyFill="1" applyBorder="1" applyAlignment="1">
      <alignment horizontal="right" wrapText="1"/>
    </xf>
    <xf numFmtId="0" fontId="12" fillId="22" borderId="27" xfId="0" applyFont="1" applyFill="1" applyBorder="1" applyAlignment="1">
      <alignment horizontal="right"/>
    </xf>
    <xf numFmtId="0" fontId="9" fillId="22" borderId="0" xfId="0" applyFont="1" applyFill="1"/>
    <xf numFmtId="0" fontId="9" fillId="22" borderId="42" xfId="0" applyFont="1" applyFill="1" applyBorder="1"/>
    <xf numFmtId="0" fontId="9" fillId="22" borderId="28" xfId="0" applyFont="1" applyFill="1" applyBorder="1"/>
    <xf numFmtId="0" fontId="9" fillId="0" borderId="10" xfId="0" applyFont="1" applyBorder="1" applyAlignment="1">
      <alignment horizontal="center" vertical="center"/>
    </xf>
    <xf numFmtId="0" fontId="9" fillId="22" borderId="35" xfId="0" applyFont="1" applyFill="1" applyBorder="1" applyAlignment="1">
      <alignment horizontal="right" vertical="center" wrapText="1"/>
    </xf>
    <xf numFmtId="0" fontId="19" fillId="22" borderId="75" xfId="0" applyFont="1" applyFill="1" applyBorder="1" applyAlignment="1">
      <alignment horizontal="right"/>
    </xf>
    <xf numFmtId="0" fontId="12" fillId="22" borderId="35" xfId="0" applyFont="1" applyFill="1" applyBorder="1" applyAlignment="1">
      <alignment horizontal="right" vertical="center" wrapText="1"/>
    </xf>
    <xf numFmtId="0" fontId="9" fillId="22" borderId="35" xfId="0" applyFont="1" applyFill="1" applyBorder="1" applyAlignment="1">
      <alignment horizontal="right" vertical="top" wrapText="1"/>
    </xf>
    <xf numFmtId="1" fontId="7" fillId="0" borderId="17" xfId="6" applyNumberFormat="1" applyFont="1" applyBorder="1" applyAlignment="1">
      <alignment horizontal="center" vertical="center" wrapText="1"/>
    </xf>
    <xf numFmtId="0" fontId="9" fillId="26" borderId="87" xfId="0" applyFont="1" applyFill="1" applyBorder="1" applyAlignment="1">
      <alignment horizontal="center" vertical="center"/>
    </xf>
    <xf numFmtId="0" fontId="9" fillId="26" borderId="42" xfId="0" applyFont="1" applyFill="1" applyBorder="1" applyAlignment="1">
      <alignment horizontal="center" vertical="center"/>
    </xf>
    <xf numFmtId="165" fontId="9" fillId="14" borderId="20" xfId="0" applyNumberFormat="1" applyFont="1" applyFill="1" applyBorder="1" applyAlignment="1">
      <alignment horizontal="center" vertical="center"/>
    </xf>
    <xf numFmtId="165" fontId="9" fillId="14" borderId="21" xfId="0" applyNumberFormat="1" applyFont="1" applyFill="1" applyBorder="1" applyAlignment="1">
      <alignment horizontal="center" vertical="center"/>
    </xf>
    <xf numFmtId="165" fontId="9" fillId="14" borderId="35" xfId="0" applyNumberFormat="1" applyFont="1" applyFill="1" applyBorder="1" applyAlignment="1">
      <alignment horizontal="center" vertical="center"/>
    </xf>
    <xf numFmtId="165" fontId="9" fillId="14" borderId="19" xfId="0" applyNumberFormat="1" applyFont="1" applyFill="1" applyBorder="1" applyAlignment="1">
      <alignment horizontal="center" vertical="center"/>
    </xf>
    <xf numFmtId="0" fontId="9" fillId="6" borderId="61" xfId="0" applyFont="1" applyFill="1" applyBorder="1"/>
    <xf numFmtId="0" fontId="9" fillId="6" borderId="80" xfId="0" applyFont="1" applyFill="1" applyBorder="1"/>
    <xf numFmtId="0" fontId="12" fillId="22" borderId="27" xfId="0" applyFont="1" applyFill="1" applyBorder="1" applyAlignment="1">
      <alignment vertical="center"/>
    </xf>
    <xf numFmtId="0" fontId="9" fillId="22" borderId="61" xfId="0" applyFont="1" applyFill="1" applyBorder="1"/>
    <xf numFmtId="0" fontId="9" fillId="22" borderId="80" xfId="0" applyFont="1" applyFill="1" applyBorder="1"/>
    <xf numFmtId="0" fontId="8" fillId="22" borderId="75" xfId="0" applyFont="1" applyFill="1" applyBorder="1" applyAlignment="1">
      <alignment horizontal="center" vertical="center"/>
    </xf>
    <xf numFmtId="9" fontId="9" fillId="0" borderId="60" xfId="0" applyNumberFormat="1" applyFont="1" applyBorder="1" applyAlignment="1">
      <alignment horizontal="center" vertical="center"/>
    </xf>
    <xf numFmtId="0" fontId="9" fillId="22" borderId="0" xfId="0" applyFont="1" applyFill="1" applyAlignment="1">
      <alignment horizontal="center" vertical="center"/>
    </xf>
    <xf numFmtId="0" fontId="9" fillId="22" borderId="70" xfId="0" applyFont="1" applyFill="1" applyBorder="1"/>
    <xf numFmtId="0" fontId="9" fillId="22" borderId="71" xfId="0" applyFont="1" applyFill="1" applyBorder="1"/>
    <xf numFmtId="9" fontId="9" fillId="0" borderId="88" xfId="0" applyNumberFormat="1" applyFont="1" applyBorder="1" applyAlignment="1">
      <alignment horizontal="center" vertical="center"/>
    </xf>
    <xf numFmtId="0" fontId="9" fillId="0" borderId="60" xfId="0" applyFont="1" applyBorder="1" applyAlignment="1">
      <alignment horizontal="center" vertical="center"/>
    </xf>
    <xf numFmtId="0" fontId="9" fillId="0" borderId="89" xfId="0" applyFont="1" applyBorder="1" applyAlignment="1">
      <alignment horizontal="center" vertical="center"/>
    </xf>
    <xf numFmtId="0" fontId="9" fillId="0" borderId="58" xfId="0" applyFont="1" applyBorder="1" applyAlignment="1">
      <alignment horizontal="center" vertical="center"/>
    </xf>
    <xf numFmtId="0" fontId="9" fillId="0" borderId="74" xfId="0" applyFont="1" applyBorder="1" applyAlignment="1">
      <alignment horizontal="center" vertical="center"/>
    </xf>
    <xf numFmtId="0" fontId="9" fillId="0" borderId="62" xfId="0" applyFont="1" applyBorder="1" applyAlignment="1">
      <alignment horizontal="center" vertical="center"/>
    </xf>
    <xf numFmtId="0" fontId="9" fillId="0" borderId="85"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9" fillId="0" borderId="88" xfId="0" applyFont="1" applyBorder="1" applyAlignment="1">
      <alignment horizontal="center" vertical="center"/>
    </xf>
    <xf numFmtId="0" fontId="9" fillId="0" borderId="90" xfId="0" applyFont="1" applyBorder="1" applyAlignment="1">
      <alignment horizontal="center" vertical="center"/>
    </xf>
    <xf numFmtId="0" fontId="9" fillId="0" borderId="79" xfId="0" applyFont="1" applyBorder="1" applyAlignment="1">
      <alignment horizontal="center" vertical="center"/>
    </xf>
    <xf numFmtId="0" fontId="9" fillId="0" borderId="91" xfId="0" applyFont="1" applyBorder="1" applyAlignment="1">
      <alignment horizontal="center" vertical="center"/>
    </xf>
    <xf numFmtId="0" fontId="12" fillId="27" borderId="27" xfId="0" applyFont="1" applyFill="1" applyBorder="1"/>
    <xf numFmtId="9" fontId="9" fillId="22" borderId="49" xfId="0" applyNumberFormat="1" applyFont="1" applyFill="1" applyBorder="1" applyAlignment="1">
      <alignment horizontal="center" vertical="center"/>
    </xf>
    <xf numFmtId="0" fontId="9" fillId="22" borderId="49" xfId="0" applyFont="1" applyFill="1" applyBorder="1" applyAlignment="1">
      <alignment horizontal="center" vertical="center"/>
    </xf>
    <xf numFmtId="0" fontId="9" fillId="22" borderId="92" xfId="0" applyFont="1" applyFill="1" applyBorder="1" applyAlignment="1">
      <alignment horizontal="center" vertical="center"/>
    </xf>
    <xf numFmtId="0" fontId="9" fillId="22" borderId="93" xfId="0" applyFont="1" applyFill="1" applyBorder="1" applyAlignment="1">
      <alignment horizontal="center" vertical="center"/>
    </xf>
    <xf numFmtId="0" fontId="8" fillId="27" borderId="75" xfId="0" applyFont="1" applyFill="1" applyBorder="1" applyAlignment="1">
      <alignment horizontal="center" vertical="center"/>
    </xf>
    <xf numFmtId="9" fontId="9" fillId="22" borderId="6" xfId="0" applyNumberFormat="1" applyFont="1" applyFill="1" applyBorder="1" applyAlignment="1">
      <alignment horizontal="center" vertical="center"/>
    </xf>
    <xf numFmtId="0" fontId="9" fillId="22" borderId="42" xfId="0" applyFont="1" applyFill="1" applyBorder="1" applyAlignment="1">
      <alignment horizontal="center" vertical="center"/>
    </xf>
    <xf numFmtId="0" fontId="9" fillId="22" borderId="28" xfId="0" applyFont="1" applyFill="1" applyBorder="1" applyAlignment="1">
      <alignment horizontal="center" vertical="center"/>
    </xf>
    <xf numFmtId="0" fontId="12" fillId="27" borderId="27" xfId="0" applyFont="1" applyFill="1" applyBorder="1" applyAlignment="1">
      <alignment horizontal="right"/>
    </xf>
    <xf numFmtId="0" fontId="9" fillId="27" borderId="53" xfId="0" applyFont="1" applyFill="1" applyBorder="1" applyAlignment="1">
      <alignment horizontal="right"/>
    </xf>
    <xf numFmtId="9" fontId="9" fillId="0" borderId="20" xfId="0" applyNumberFormat="1" applyFont="1" applyBorder="1" applyAlignment="1">
      <alignment horizontal="center" vertical="center"/>
    </xf>
    <xf numFmtId="0" fontId="9" fillId="27" borderId="15" xfId="0" applyFont="1" applyFill="1" applyBorder="1" applyAlignment="1">
      <alignment horizontal="right"/>
    </xf>
    <xf numFmtId="0" fontId="9" fillId="27" borderId="75" xfId="0" applyFont="1" applyFill="1" applyBorder="1" applyAlignment="1">
      <alignment horizontal="right"/>
    </xf>
    <xf numFmtId="9" fontId="9" fillId="0" borderId="85" xfId="0" applyNumberFormat="1" applyFont="1" applyBorder="1" applyAlignment="1">
      <alignment horizontal="center" vertical="center"/>
    </xf>
    <xf numFmtId="0" fontId="9" fillId="0" borderId="28" xfId="0" applyFont="1" applyBorder="1" applyAlignment="1">
      <alignment horizontal="center" vertical="center"/>
    </xf>
    <xf numFmtId="0" fontId="9" fillId="27" borderId="14" xfId="0" applyFont="1" applyFill="1" applyBorder="1" applyAlignment="1">
      <alignment horizontal="right"/>
    </xf>
    <xf numFmtId="0" fontId="9" fillId="0" borderId="20" xfId="0" applyFont="1" applyBorder="1"/>
    <xf numFmtId="0" fontId="9" fillId="27" borderId="29" xfId="0" applyFont="1" applyFill="1" applyBorder="1" applyAlignment="1">
      <alignment horizontal="right"/>
    </xf>
    <xf numFmtId="0" fontId="12" fillId="22" borderId="27" xfId="0" applyFont="1" applyFill="1" applyBorder="1" applyAlignment="1">
      <alignment wrapText="1"/>
    </xf>
    <xf numFmtId="0" fontId="12" fillId="22" borderId="75" xfId="0" applyFont="1" applyFill="1" applyBorder="1" applyAlignment="1">
      <alignment wrapText="1"/>
    </xf>
    <xf numFmtId="0" fontId="12" fillId="22" borderId="35" xfId="0" applyFont="1" applyFill="1" applyBorder="1" applyAlignment="1">
      <alignment horizontal="left" vertical="center" wrapText="1"/>
    </xf>
    <xf numFmtId="1" fontId="7" fillId="28" borderId="35" xfId="6" applyNumberFormat="1" applyFont="1" applyFill="1" applyBorder="1" applyAlignment="1">
      <alignment horizontal="center" vertical="center" wrapText="1"/>
    </xf>
    <xf numFmtId="0" fontId="9" fillId="25" borderId="20" xfId="0" applyFont="1" applyFill="1" applyBorder="1" applyAlignment="1">
      <alignment horizontal="center" vertical="center" wrapText="1"/>
    </xf>
    <xf numFmtId="0" fontId="9" fillId="25" borderId="20" xfId="0" applyFont="1" applyFill="1" applyBorder="1" applyAlignment="1">
      <alignment horizontal="center" vertical="center"/>
    </xf>
    <xf numFmtId="0" fontId="9" fillId="25" borderId="21" xfId="0" applyFont="1" applyFill="1" applyBorder="1" applyAlignment="1">
      <alignment horizontal="center" vertical="center" wrapText="1"/>
    </xf>
    <xf numFmtId="0" fontId="9" fillId="25" borderId="35" xfId="0" applyFont="1" applyFill="1" applyBorder="1" applyAlignment="1">
      <alignment horizontal="center" vertical="center"/>
    </xf>
    <xf numFmtId="0" fontId="9" fillId="25" borderId="19" xfId="0" applyFont="1" applyFill="1" applyBorder="1" applyAlignment="1">
      <alignment horizontal="center" vertical="center" wrapText="1"/>
    </xf>
    <xf numFmtId="0" fontId="9" fillId="25" borderId="20" xfId="0" applyFont="1" applyFill="1" applyBorder="1" applyAlignment="1">
      <alignment horizontal="center"/>
    </xf>
    <xf numFmtId="165" fontId="9" fillId="0" borderId="19" xfId="0" applyNumberFormat="1" applyFont="1" applyBorder="1" applyAlignment="1">
      <alignment horizontal="center" vertical="center"/>
    </xf>
    <xf numFmtId="0" fontId="9" fillId="22" borderId="20" xfId="0" applyFont="1" applyFill="1" applyBorder="1" applyAlignment="1">
      <alignment horizontal="center" vertical="center"/>
    </xf>
    <xf numFmtId="0" fontId="12" fillId="22" borderId="94" xfId="0" applyFont="1" applyFill="1" applyBorder="1" applyAlignment="1">
      <alignment horizontal="right"/>
    </xf>
    <xf numFmtId="9" fontId="9" fillId="0" borderId="59" xfId="0" applyNumberFormat="1" applyFont="1" applyBorder="1" applyAlignment="1">
      <alignment horizontal="center" vertical="center"/>
    </xf>
    <xf numFmtId="9" fontId="9" fillId="22" borderId="75" xfId="0" applyNumberFormat="1" applyFont="1" applyFill="1" applyBorder="1" applyAlignment="1">
      <alignment horizontal="right"/>
    </xf>
    <xf numFmtId="0" fontId="12" fillId="22" borderId="84" xfId="0" applyFont="1" applyFill="1" applyBorder="1"/>
    <xf numFmtId="1" fontId="7" fillId="25" borderId="35" xfId="6" applyNumberFormat="1" applyFont="1" applyFill="1" applyBorder="1" applyAlignment="1">
      <alignment horizontal="center" vertical="center" wrapText="1"/>
    </xf>
    <xf numFmtId="0" fontId="9" fillId="22" borderId="79" xfId="0" applyFont="1" applyFill="1" applyBorder="1" applyAlignment="1">
      <alignment horizontal="right"/>
    </xf>
    <xf numFmtId="0" fontId="9" fillId="6" borderId="49" xfId="0" applyFont="1" applyFill="1" applyBorder="1"/>
    <xf numFmtId="0" fontId="9" fillId="6" borderId="92" xfId="0" applyFont="1" applyFill="1" applyBorder="1"/>
    <xf numFmtId="0" fontId="12" fillId="22" borderId="84" xfId="0" applyFont="1" applyFill="1" applyBorder="1" applyAlignment="1">
      <alignment vertical="center"/>
    </xf>
    <xf numFmtId="0" fontId="9" fillId="22" borderId="48" xfId="0" applyFont="1" applyFill="1" applyBorder="1"/>
    <xf numFmtId="0" fontId="9" fillId="22" borderId="49" xfId="0" applyFont="1" applyFill="1" applyBorder="1"/>
    <xf numFmtId="0" fontId="9" fillId="22" borderId="92" xfId="0" applyFont="1" applyFill="1" applyBorder="1"/>
    <xf numFmtId="0" fontId="12" fillId="22" borderId="78" xfId="0" applyFont="1" applyFill="1" applyBorder="1" applyAlignment="1">
      <alignment horizontal="right"/>
    </xf>
    <xf numFmtId="0" fontId="12" fillId="22" borderId="84" xfId="0" applyFont="1" applyFill="1" applyBorder="1" applyAlignment="1">
      <alignment horizontal="right"/>
    </xf>
    <xf numFmtId="0" fontId="9" fillId="22" borderId="17" xfId="0" applyFont="1" applyFill="1" applyBorder="1" applyAlignment="1">
      <alignment horizontal="center" vertical="center"/>
    </xf>
    <xf numFmtId="0" fontId="9" fillId="22" borderId="39" xfId="0" applyFont="1" applyFill="1" applyBorder="1" applyAlignment="1">
      <alignment horizontal="center" vertical="center"/>
    </xf>
    <xf numFmtId="9" fontId="9" fillId="22" borderId="42" xfId="0" applyNumberFormat="1" applyFont="1" applyFill="1" applyBorder="1" applyAlignment="1">
      <alignment horizontal="right" vertical="center"/>
    </xf>
    <xf numFmtId="0" fontId="9" fillId="10" borderId="13" xfId="0" applyFont="1" applyFill="1" applyBorder="1" applyAlignment="1">
      <alignment vertical="center"/>
    </xf>
    <xf numFmtId="0" fontId="9" fillId="10" borderId="23" xfId="0" applyFont="1" applyFill="1" applyBorder="1" applyAlignment="1">
      <alignment vertical="center"/>
    </xf>
    <xf numFmtId="9" fontId="9" fillId="0" borderId="88" xfId="6" applyFont="1" applyBorder="1" applyAlignment="1">
      <alignment horizontal="center" vertical="center"/>
    </xf>
    <xf numFmtId="9" fontId="9" fillId="0" borderId="89" xfId="6" applyFont="1" applyBorder="1" applyAlignment="1">
      <alignment horizontal="center" vertical="center"/>
    </xf>
    <xf numFmtId="9" fontId="9" fillId="0" borderId="90" xfId="6" applyFont="1" applyBorder="1" applyAlignment="1">
      <alignment horizontal="center" vertical="center"/>
    </xf>
    <xf numFmtId="9" fontId="9" fillId="0" borderId="79" xfId="6" applyFont="1" applyBorder="1" applyAlignment="1">
      <alignment horizontal="center" vertical="center"/>
    </xf>
    <xf numFmtId="9" fontId="9" fillId="22" borderId="28" xfId="0" applyNumberFormat="1" applyFont="1" applyFill="1" applyBorder="1" applyAlignment="1">
      <alignment horizontal="right" vertical="center"/>
    </xf>
    <xf numFmtId="0" fontId="9" fillId="10" borderId="14" xfId="0" applyFont="1" applyFill="1" applyBorder="1" applyAlignment="1">
      <alignment vertical="center"/>
    </xf>
    <xf numFmtId="9" fontId="9" fillId="0" borderId="85" xfId="6" applyFont="1" applyBorder="1" applyAlignment="1">
      <alignment horizontal="center" vertical="center"/>
    </xf>
    <xf numFmtId="0" fontId="12" fillId="22" borderId="28" xfId="0" applyFont="1" applyFill="1" applyBorder="1" applyAlignment="1">
      <alignment horizontal="right"/>
    </xf>
    <xf numFmtId="0" fontId="9" fillId="10" borderId="30" xfId="0" applyFont="1" applyFill="1" applyBorder="1" applyAlignment="1">
      <alignment vertical="center"/>
    </xf>
    <xf numFmtId="0" fontId="7" fillId="23" borderId="23" xfId="6" applyNumberFormat="1" applyFont="1" applyFill="1" applyBorder="1" applyAlignment="1">
      <alignment horizontal="center" vertical="center" wrapText="1"/>
    </xf>
    <xf numFmtId="0" fontId="9" fillId="22" borderId="11" xfId="0" applyFont="1" applyFill="1" applyBorder="1" applyAlignment="1">
      <alignment horizontal="center"/>
    </xf>
    <xf numFmtId="0" fontId="9" fillId="22" borderId="28" xfId="0" applyFont="1" applyFill="1" applyBorder="1" applyAlignment="1">
      <alignment horizontal="right"/>
    </xf>
    <xf numFmtId="9" fontId="9" fillId="0" borderId="14" xfId="0" applyNumberFormat="1" applyFont="1" applyBorder="1" applyAlignment="1">
      <alignment horizontal="center" vertical="center"/>
    </xf>
    <xf numFmtId="9" fontId="9" fillId="0" borderId="15" xfId="0" applyNumberFormat="1" applyFont="1" applyBorder="1" applyAlignment="1">
      <alignment horizontal="center" vertical="center"/>
    </xf>
    <xf numFmtId="9" fontId="9" fillId="0" borderId="29" xfId="0" applyNumberFormat="1" applyFont="1" applyBorder="1" applyAlignment="1">
      <alignment horizontal="center" vertical="center"/>
    </xf>
    <xf numFmtId="0" fontId="9" fillId="10" borderId="28" xfId="0" applyFont="1" applyFill="1" applyBorder="1" applyAlignment="1">
      <alignment horizontal="center" vertical="center"/>
    </xf>
    <xf numFmtId="0" fontId="9" fillId="22" borderId="95" xfId="0" applyFont="1" applyFill="1" applyBorder="1" applyAlignment="1">
      <alignment horizontal="right"/>
    </xf>
    <xf numFmtId="0" fontId="9" fillId="10" borderId="30" xfId="0" applyFont="1" applyFill="1" applyBorder="1" applyAlignment="1">
      <alignment horizontal="center" vertical="center"/>
    </xf>
    <xf numFmtId="9" fontId="9" fillId="0" borderId="13" xfId="0" applyNumberFormat="1" applyFont="1" applyBorder="1" applyAlignment="1">
      <alignment horizontal="center" vertical="center"/>
    </xf>
    <xf numFmtId="0" fontId="12" fillId="22" borderId="95" xfId="0" applyFont="1" applyFill="1" applyBorder="1" applyAlignment="1">
      <alignment horizontal="right"/>
    </xf>
    <xf numFmtId="0" fontId="9" fillId="10" borderId="13" xfId="0" applyFont="1" applyFill="1" applyBorder="1" applyAlignment="1">
      <alignment horizontal="center" vertical="center"/>
    </xf>
    <xf numFmtId="9" fontId="9" fillId="0" borderId="21"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12" fillId="22" borderId="86" xfId="0" applyFont="1" applyFill="1" applyBorder="1" applyAlignment="1">
      <alignment horizontal="right" vertical="center"/>
    </xf>
    <xf numFmtId="0" fontId="7" fillId="0" borderId="20" xfId="6" applyNumberFormat="1" applyFont="1" applyBorder="1" applyAlignment="1" applyProtection="1">
      <alignment horizontal="center" vertical="top" wrapText="1"/>
      <protection locked="0"/>
    </xf>
    <xf numFmtId="0" fontId="7" fillId="0" borderId="21" xfId="6" applyNumberFormat="1" applyFont="1" applyBorder="1" applyAlignment="1" applyProtection="1">
      <alignment horizontal="center" vertical="top" wrapText="1"/>
      <protection locked="0"/>
    </xf>
    <xf numFmtId="0" fontId="19" fillId="0" borderId="0" xfId="0" applyFont="1" applyAlignment="1">
      <alignment vertical="center"/>
    </xf>
    <xf numFmtId="0" fontId="12" fillId="22" borderId="86" xfId="0" applyFont="1" applyFill="1" applyBorder="1"/>
    <xf numFmtId="10" fontId="9" fillId="0" borderId="20" xfId="0" applyNumberFormat="1" applyFont="1" applyBorder="1" applyAlignment="1">
      <alignment horizontal="center" vertical="center"/>
    </xf>
    <xf numFmtId="164" fontId="9" fillId="0" borderId="20" xfId="0" applyNumberFormat="1" applyFont="1" applyBorder="1" applyAlignment="1">
      <alignment horizontal="center" vertical="center"/>
    </xf>
    <xf numFmtId="10" fontId="9" fillId="22" borderId="0" xfId="0" applyNumberFormat="1" applyFont="1" applyFill="1"/>
    <xf numFmtId="0" fontId="9" fillId="10" borderId="46" xfId="0" applyFont="1" applyFill="1" applyBorder="1" applyAlignment="1">
      <alignment horizontal="center" vertical="center"/>
    </xf>
    <xf numFmtId="0" fontId="9" fillId="10" borderId="45" xfId="0" applyFont="1" applyFill="1" applyBorder="1" applyAlignment="1">
      <alignment horizontal="center" vertical="center"/>
    </xf>
    <xf numFmtId="0" fontId="9" fillId="10" borderId="47" xfId="0" applyFont="1" applyFill="1" applyBorder="1" applyAlignment="1">
      <alignment horizontal="center" vertical="center"/>
    </xf>
    <xf numFmtId="0" fontId="12" fillId="22" borderId="84" xfId="0" applyFont="1" applyFill="1" applyBorder="1" applyAlignment="1">
      <alignment horizontal="right" vertical="center"/>
    </xf>
    <xf numFmtId="9" fontId="9" fillId="0" borderId="96" xfId="0" applyNumberFormat="1" applyFont="1" applyBorder="1" applyAlignment="1">
      <alignment horizontal="center" vertical="center"/>
    </xf>
    <xf numFmtId="1" fontId="9" fillId="0" borderId="29" xfId="0" applyNumberFormat="1" applyFont="1" applyBorder="1" applyAlignment="1">
      <alignment horizontal="center" vertical="center"/>
    </xf>
    <xf numFmtId="0" fontId="9" fillId="0" borderId="0" xfId="0" applyFont="1"/>
    <xf numFmtId="0" fontId="9" fillId="0" borderId="23" xfId="0" applyFont="1" applyBorder="1" applyAlignment="1">
      <alignment horizontal="center" vertical="center"/>
    </xf>
    <xf numFmtId="0" fontId="9" fillId="6" borderId="17" xfId="0" applyFont="1" applyFill="1" applyBorder="1"/>
    <xf numFmtId="0" fontId="9" fillId="6" borderId="13" xfId="0" applyFont="1" applyFill="1" applyBorder="1"/>
    <xf numFmtId="0" fontId="9" fillId="15" borderId="10" xfId="0" applyFont="1" applyFill="1" applyBorder="1" applyAlignment="1">
      <alignment horizontal="center" vertical="center"/>
    </xf>
    <xf numFmtId="0" fontId="12" fillId="22" borderId="84" xfId="0" applyFont="1" applyFill="1" applyBorder="1" applyAlignment="1">
      <alignment wrapText="1"/>
    </xf>
    <xf numFmtId="0" fontId="9" fillId="0" borderId="0" xfId="0" applyFont="1" applyAlignment="1">
      <alignment horizontal="center"/>
    </xf>
    <xf numFmtId="0" fontId="9" fillId="6" borderId="81" xfId="0" applyFont="1" applyFill="1" applyBorder="1"/>
    <xf numFmtId="0" fontId="9" fillId="0" borderId="25" xfId="0" applyFont="1" applyBorder="1" applyAlignment="1">
      <alignment horizontal="center"/>
    </xf>
    <xf numFmtId="0" fontId="9" fillId="0" borderId="21" xfId="0" applyFont="1" applyBorder="1" applyAlignment="1">
      <alignment horizontal="center"/>
    </xf>
    <xf numFmtId="0" fontId="9" fillId="0" borderId="25" xfId="0" applyFont="1" applyBorder="1"/>
    <xf numFmtId="0" fontId="9" fillId="0" borderId="77" xfId="0" applyFont="1" applyBorder="1" applyAlignment="1">
      <alignment horizontal="center" vertical="center"/>
    </xf>
    <xf numFmtId="0" fontId="9" fillId="22" borderId="6" xfId="0" applyFont="1" applyFill="1" applyBorder="1"/>
    <xf numFmtId="1" fontId="7" fillId="0" borderId="35" xfId="6" applyNumberFormat="1" applyFont="1" applyBorder="1" applyAlignment="1">
      <alignment horizontal="center" vertical="center" wrapText="1"/>
    </xf>
    <xf numFmtId="0" fontId="12" fillId="22" borderId="74" xfId="0" applyFont="1" applyFill="1" applyBorder="1" applyAlignment="1">
      <alignment wrapText="1"/>
    </xf>
    <xf numFmtId="0" fontId="12" fillId="22" borderId="78" xfId="0" applyFont="1" applyFill="1" applyBorder="1" applyAlignment="1">
      <alignment wrapText="1"/>
    </xf>
    <xf numFmtId="0" fontId="12" fillId="22" borderId="79" xfId="0" applyFont="1" applyFill="1" applyBorder="1" applyAlignment="1">
      <alignment horizontal="right" vertical="center"/>
    </xf>
    <xf numFmtId="0" fontId="4" fillId="0" borderId="77" xfId="0" applyFont="1" applyBorder="1" applyAlignment="1">
      <alignment horizontal="center" vertical="center" wrapText="1"/>
    </xf>
    <xf numFmtId="0" fontId="12" fillId="22" borderId="78" xfId="0" applyFont="1" applyFill="1" applyBorder="1" applyAlignment="1">
      <alignment horizontal="right" vertical="center"/>
    </xf>
    <xf numFmtId="9" fontId="9"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wrapText="1"/>
    </xf>
    <xf numFmtId="0" fontId="4" fillId="22" borderId="37" xfId="0" applyFont="1" applyFill="1" applyBorder="1" applyAlignment="1">
      <alignment horizontal="center" vertical="center" wrapText="1"/>
    </xf>
    <xf numFmtId="0" fontId="4" fillId="22" borderId="19"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5" xfId="0" applyFont="1" applyBorder="1" applyAlignment="1">
      <alignment horizontal="center" vertical="center"/>
    </xf>
    <xf numFmtId="0" fontId="9" fillId="0" borderId="23" xfId="0" applyFont="1" applyBorder="1"/>
    <xf numFmtId="0" fontId="9" fillId="22" borderId="97" xfId="0" applyFont="1" applyFill="1" applyBorder="1" applyAlignment="1">
      <alignment horizontal="right" vertical="center"/>
    </xf>
    <xf numFmtId="1" fontId="9" fillId="0" borderId="21" xfId="0" applyNumberFormat="1" applyFont="1" applyBorder="1" applyAlignment="1">
      <alignment horizontal="center" vertical="center"/>
    </xf>
    <xf numFmtId="0" fontId="9" fillId="22" borderId="98" xfId="0" applyFont="1" applyFill="1" applyBorder="1"/>
    <xf numFmtId="0" fontId="2" fillId="29" borderId="49" xfId="0" applyFont="1" applyFill="1" applyBorder="1"/>
    <xf numFmtId="0" fontId="2" fillId="29" borderId="99" xfId="0" applyFont="1" applyFill="1" applyBorder="1"/>
    <xf numFmtId="0" fontId="2" fillId="29" borderId="100" xfId="0" applyFont="1" applyFill="1" applyBorder="1"/>
    <xf numFmtId="0" fontId="2" fillId="29" borderId="101" xfId="0" applyFont="1" applyFill="1" applyBorder="1"/>
    <xf numFmtId="0" fontId="2" fillId="29" borderId="102" xfId="0" applyFont="1" applyFill="1" applyBorder="1"/>
    <xf numFmtId="0" fontId="2" fillId="29" borderId="48" xfId="0" applyFont="1" applyFill="1" applyBorder="1"/>
    <xf numFmtId="0" fontId="2" fillId="29" borderId="93" xfId="0" applyFont="1" applyFill="1" applyBorder="1"/>
    <xf numFmtId="0" fontId="12" fillId="22" borderId="11" xfId="0" applyFont="1" applyFill="1" applyBorder="1" applyAlignment="1">
      <alignment horizontal="right" vertical="center" wrapText="1"/>
    </xf>
    <xf numFmtId="0" fontId="9" fillId="14" borderId="70" xfId="0" applyFont="1" applyFill="1" applyBorder="1"/>
    <xf numFmtId="0" fontId="9" fillId="14" borderId="102" xfId="0" applyFont="1" applyFill="1" applyBorder="1"/>
    <xf numFmtId="0" fontId="9" fillId="14" borderId="81" xfId="0" applyFont="1" applyFill="1" applyBorder="1"/>
    <xf numFmtId="0" fontId="9" fillId="14" borderId="61" xfId="0" applyFont="1" applyFill="1" applyBorder="1"/>
    <xf numFmtId="0" fontId="9" fillId="14" borderId="103" xfId="0" applyFont="1" applyFill="1" applyBorder="1"/>
    <xf numFmtId="0" fontId="9" fillId="14" borderId="100" xfId="0" applyFont="1" applyFill="1" applyBorder="1"/>
    <xf numFmtId="0" fontId="9" fillId="14" borderId="104" xfId="0" applyFont="1" applyFill="1" applyBorder="1"/>
    <xf numFmtId="0" fontId="9" fillId="14" borderId="105" xfId="0" applyFont="1" applyFill="1" applyBorder="1"/>
    <xf numFmtId="0" fontId="9" fillId="6" borderId="10" xfId="0" applyFont="1" applyFill="1" applyBorder="1"/>
    <xf numFmtId="0" fontId="9" fillId="6" borderId="11" xfId="0" applyFont="1" applyFill="1" applyBorder="1"/>
    <xf numFmtId="0" fontId="9" fillId="6" borderId="30" xfId="0" applyFont="1" applyFill="1" applyBorder="1"/>
    <xf numFmtId="0" fontId="12" fillId="22" borderId="84" xfId="0" applyFont="1" applyFill="1" applyBorder="1" applyAlignment="1">
      <alignment vertical="center" wrapText="1"/>
    </xf>
    <xf numFmtId="0" fontId="26" fillId="22" borderId="39" xfId="0" applyFont="1" applyFill="1" applyBorder="1" applyAlignment="1">
      <alignment vertical="center" wrapText="1"/>
    </xf>
    <xf numFmtId="0" fontId="9" fillId="0" borderId="42" xfId="0" applyFont="1" applyBorder="1" applyAlignment="1">
      <alignment horizontal="center" vertical="center"/>
    </xf>
    <xf numFmtId="0" fontId="12" fillId="22" borderId="39" xfId="0" applyFont="1" applyFill="1" applyBorder="1" applyAlignment="1">
      <alignment vertical="center" wrapText="1"/>
    </xf>
    <xf numFmtId="9" fontId="9" fillId="3" borderId="13" xfId="6" applyFont="1" applyFill="1" applyBorder="1" applyAlignment="1">
      <alignment horizontal="center"/>
    </xf>
    <xf numFmtId="0" fontId="24" fillId="22" borderId="78" xfId="0" applyFont="1" applyFill="1" applyBorder="1" applyAlignment="1">
      <alignment horizontal="right"/>
    </xf>
    <xf numFmtId="9" fontId="9" fillId="22" borderId="13" xfId="6" applyFont="1" applyFill="1" applyBorder="1" applyAlignment="1">
      <alignment horizontal="center"/>
    </xf>
    <xf numFmtId="0" fontId="9" fillId="22" borderId="35" xfId="0" applyFont="1" applyFill="1" applyBorder="1" applyAlignment="1">
      <alignment horizontal="center" vertical="center"/>
    </xf>
    <xf numFmtId="9" fontId="9" fillId="3" borderId="106" xfId="6" applyFont="1" applyFill="1" applyBorder="1" applyAlignment="1">
      <alignment horizontal="center"/>
    </xf>
    <xf numFmtId="0" fontId="9" fillId="0" borderId="107" xfId="0" applyFont="1" applyBorder="1" applyAlignment="1">
      <alignment horizontal="center" vertical="center"/>
    </xf>
    <xf numFmtId="0" fontId="9" fillId="0" borderId="57" xfId="0" applyFont="1" applyBorder="1" applyAlignment="1">
      <alignment horizontal="center" vertical="center"/>
    </xf>
    <xf numFmtId="0" fontId="9" fillId="0" borderId="108" xfId="0" applyFont="1" applyBorder="1" applyAlignment="1">
      <alignment horizontal="center" vertical="center"/>
    </xf>
    <xf numFmtId="0" fontId="19" fillId="0" borderId="36" xfId="0" applyFont="1" applyBorder="1"/>
    <xf numFmtId="0" fontId="19" fillId="0" borderId="28" xfId="0" applyFont="1" applyBorder="1"/>
    <xf numFmtId="10" fontId="7" fillId="0" borderId="20" xfId="1" applyNumberFormat="1" applyFont="1" applyBorder="1" applyAlignment="1" applyProtection="1">
      <alignment horizontal="center" vertical="top" wrapText="1"/>
      <protection locked="0"/>
    </xf>
    <xf numFmtId="0" fontId="4" fillId="2" borderId="28" xfId="2" applyFill="1" applyBorder="1" applyAlignment="1" applyProtection="1">
      <alignment horizontal="center"/>
      <protection locked="0"/>
    </xf>
    <xf numFmtId="0" fontId="0" fillId="4" borderId="28" xfId="0" applyFill="1" applyBorder="1" applyAlignment="1">
      <alignment horizontal="center" vertical="center"/>
    </xf>
    <xf numFmtId="9" fontId="9" fillId="0" borderId="23" xfId="2" applyNumberFormat="1" applyFont="1" applyBorder="1" applyAlignment="1">
      <alignment horizontal="center" vertical="center" wrapText="1"/>
    </xf>
    <xf numFmtId="0" fontId="9" fillId="0" borderId="81" xfId="0" applyFont="1" applyBorder="1" applyAlignment="1">
      <alignment horizontal="center" vertical="center" wrapText="1"/>
    </xf>
    <xf numFmtId="0" fontId="8" fillId="6" borderId="30" xfId="2" applyFont="1" applyFill="1" applyBorder="1" applyAlignment="1">
      <alignment horizontal="left" vertical="top" wrapText="1"/>
    </xf>
    <xf numFmtId="0" fontId="8" fillId="4" borderId="19" xfId="2" applyFont="1" applyFill="1" applyBorder="1" applyAlignment="1">
      <alignment horizontal="center" vertical="top" wrapText="1"/>
    </xf>
    <xf numFmtId="0" fontId="0" fillId="0" borderId="28" xfId="0" applyBorder="1" applyAlignment="1">
      <alignment horizontal="center" vertical="center"/>
    </xf>
    <xf numFmtId="0" fontId="0" fillId="0" borderId="28" xfId="0" applyBorder="1"/>
    <xf numFmtId="9" fontId="7" fillId="4" borderId="19" xfId="1" applyFont="1" applyFill="1" applyBorder="1" applyAlignment="1" applyProtection="1">
      <alignment vertical="center" wrapText="1"/>
      <protection locked="0"/>
    </xf>
    <xf numFmtId="9" fontId="7" fillId="4" borderId="30" xfId="2" applyNumberFormat="1" applyFont="1" applyFill="1" applyBorder="1" applyAlignment="1">
      <alignment horizontal="center" vertical="center" wrapText="1"/>
    </xf>
    <xf numFmtId="9" fontId="7" fillId="4" borderId="19" xfId="2" applyNumberFormat="1" applyFont="1" applyFill="1" applyBorder="1" applyAlignment="1">
      <alignment horizontal="center" vertical="center" wrapText="1"/>
    </xf>
    <xf numFmtId="9" fontId="7" fillId="4" borderId="20" xfId="2" applyNumberFormat="1" applyFont="1" applyFill="1" applyBorder="1" applyAlignment="1">
      <alignment horizontal="center" vertical="center" wrapText="1"/>
    </xf>
    <xf numFmtId="9" fontId="7" fillId="0" borderId="13" xfId="2" applyNumberFormat="1" applyFont="1" applyBorder="1" applyAlignment="1">
      <alignment horizontal="center" vertical="center" wrapText="1"/>
    </xf>
    <xf numFmtId="0" fontId="2" fillId="0" borderId="52" xfId="0" applyFont="1" applyBorder="1"/>
    <xf numFmtId="0" fontId="2" fillId="0" borderId="28" xfId="0" applyFont="1" applyBorder="1"/>
    <xf numFmtId="9" fontId="7" fillId="0" borderId="23" xfId="1" applyFont="1" applyBorder="1" applyAlignment="1" applyProtection="1">
      <alignment horizontal="center" vertical="top" wrapText="1"/>
      <protection locked="0"/>
    </xf>
    <xf numFmtId="0" fontId="2" fillId="0" borderId="53" xfId="0" applyFont="1" applyBorder="1"/>
    <xf numFmtId="9" fontId="7" fillId="0" borderId="77" xfId="1" applyFont="1" applyBorder="1" applyAlignment="1">
      <alignment horizontal="center" vertical="center" wrapText="1"/>
    </xf>
    <xf numFmtId="0" fontId="8" fillId="0" borderId="20" xfId="2" applyFont="1" applyBorder="1" applyAlignment="1">
      <alignment horizontal="center" vertical="top" wrapText="1"/>
    </xf>
    <xf numFmtId="9" fontId="9" fillId="0" borderId="57" xfId="2" applyNumberFormat="1" applyFont="1" applyBorder="1" applyAlignment="1">
      <alignment horizontal="center" vertical="center" wrapText="1"/>
    </xf>
    <xf numFmtId="0" fontId="7" fillId="4" borderId="39" xfId="2" applyFont="1" applyFill="1" applyBorder="1" applyAlignment="1">
      <alignment vertical="top" wrapText="1"/>
    </xf>
    <xf numFmtId="9" fontId="0" fillId="0" borderId="0" xfId="1" applyFont="1" applyAlignment="1">
      <alignment horizontal="center" vertical="center"/>
    </xf>
    <xf numFmtId="0" fontId="4" fillId="5" borderId="0" xfId="2" applyFill="1" applyAlignment="1" applyProtection="1">
      <alignment horizontal="center"/>
      <protection locked="0"/>
    </xf>
    <xf numFmtId="0" fontId="7" fillId="5" borderId="20" xfId="2" applyFont="1" applyFill="1" applyBorder="1" applyAlignment="1">
      <alignment vertical="top" wrapText="1"/>
    </xf>
    <xf numFmtId="0" fontId="9" fillId="5" borderId="2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9" xfId="0" applyFont="1" applyFill="1" applyBorder="1" applyAlignment="1">
      <alignment wrapText="1"/>
    </xf>
    <xf numFmtId="0" fontId="9" fillId="5" borderId="30" xfId="0" applyFont="1" applyFill="1" applyBorder="1" applyAlignment="1">
      <alignment wrapText="1"/>
    </xf>
    <xf numFmtId="9" fontId="9" fillId="5" borderId="10" xfId="0" applyNumberFormat="1" applyFont="1" applyFill="1" applyBorder="1" applyAlignment="1">
      <alignment horizontal="center" vertical="center"/>
    </xf>
    <xf numFmtId="9" fontId="9" fillId="5" borderId="25" xfId="0" applyNumberFormat="1" applyFont="1" applyFill="1" applyBorder="1" applyAlignment="1">
      <alignment horizontal="center" vertical="center"/>
    </xf>
    <xf numFmtId="9" fontId="15" fillId="5" borderId="19" xfId="0" applyNumberFormat="1" applyFont="1" applyFill="1" applyBorder="1" applyAlignment="1">
      <alignment horizontal="center" vertical="center"/>
    </xf>
    <xf numFmtId="0" fontId="8" fillId="5" borderId="0" xfId="2" applyFont="1" applyFill="1" applyAlignment="1">
      <alignment horizontal="left" vertical="top" wrapText="1"/>
    </xf>
    <xf numFmtId="0" fontId="9" fillId="5" borderId="19" xfId="0" applyFont="1" applyFill="1" applyBorder="1" applyAlignment="1">
      <alignment horizontal="center" vertical="center"/>
    </xf>
    <xf numFmtId="0" fontId="9" fillId="5" borderId="30" xfId="0" applyFont="1" applyFill="1" applyBorder="1" applyAlignment="1">
      <alignment horizontal="center" vertical="center"/>
    </xf>
    <xf numFmtId="0" fontId="8" fillId="5" borderId="10" xfId="2" applyFont="1" applyFill="1" applyBorder="1" applyAlignment="1">
      <alignment horizontal="center" vertical="top" wrapText="1"/>
    </xf>
    <xf numFmtId="0" fontId="9" fillId="5" borderId="20" xfId="0" applyFont="1" applyFill="1" applyBorder="1" applyAlignment="1">
      <alignment horizontal="center" vertical="center"/>
    </xf>
    <xf numFmtId="0" fontId="0" fillId="5" borderId="0" xfId="0" applyFill="1"/>
    <xf numFmtId="9" fontId="7" fillId="5" borderId="20" xfId="1" applyFont="1" applyFill="1" applyBorder="1" applyAlignment="1" applyProtection="1">
      <alignment horizontal="center" vertical="center" wrapText="1"/>
      <protection locked="0"/>
    </xf>
    <xf numFmtId="9" fontId="7" fillId="5" borderId="10" xfId="2" applyNumberFormat="1" applyFont="1" applyFill="1" applyBorder="1" applyAlignment="1">
      <alignment horizontal="center" vertical="center" wrapText="1"/>
    </xf>
    <xf numFmtId="9" fontId="7" fillId="5" borderId="25" xfId="2" applyNumberFormat="1" applyFont="1" applyFill="1" applyBorder="1" applyAlignment="1">
      <alignment horizontal="center" vertical="center" wrapText="1"/>
    </xf>
    <xf numFmtId="9" fontId="7" fillId="5" borderId="21" xfId="2" applyNumberFormat="1" applyFont="1" applyFill="1" applyBorder="1" applyAlignment="1">
      <alignment horizontal="center" vertical="center" wrapText="1"/>
    </xf>
    <xf numFmtId="9" fontId="7" fillId="5" borderId="17" xfId="2" applyNumberFormat="1" applyFont="1" applyFill="1" applyBorder="1" applyAlignment="1">
      <alignment horizontal="center" vertical="center" wrapText="1"/>
    </xf>
    <xf numFmtId="0" fontId="2" fillId="5" borderId="0" xfId="0" applyFont="1" applyFill="1"/>
    <xf numFmtId="0" fontId="14" fillId="5" borderId="30" xfId="0" applyFont="1" applyFill="1" applyBorder="1" applyAlignment="1">
      <alignment horizontal="center" vertical="center"/>
    </xf>
    <xf numFmtId="0" fontId="9" fillId="5" borderId="19" xfId="0" applyFont="1" applyFill="1" applyBorder="1"/>
    <xf numFmtId="0" fontId="9" fillId="5" borderId="30" xfId="0" applyFont="1" applyFill="1" applyBorder="1"/>
    <xf numFmtId="0" fontId="9" fillId="5" borderId="20" xfId="0" applyFont="1" applyFill="1" applyBorder="1" applyAlignment="1">
      <alignment horizontal="center"/>
    </xf>
    <xf numFmtId="9" fontId="4" fillId="5" borderId="20" xfId="1" applyFont="1" applyFill="1" applyBorder="1" applyAlignment="1">
      <alignment vertical="center" wrapText="1"/>
    </xf>
    <xf numFmtId="0" fontId="2" fillId="0" borderId="20" xfId="0" applyFont="1" applyBorder="1" applyAlignment="1">
      <alignment horizontal="center" vertical="center" wrapText="1"/>
    </xf>
    <xf numFmtId="0" fontId="9" fillId="0" borderId="42" xfId="0" applyFont="1" applyBorder="1" applyAlignment="1">
      <alignment horizontal="center" vertical="center" wrapText="1"/>
    </xf>
    <xf numFmtId="9" fontId="23" fillId="0" borderId="21" xfId="1" applyFont="1" applyFill="1" applyBorder="1" applyAlignment="1" applyProtection="1">
      <alignment horizontal="center" vertical="center" wrapText="1"/>
    </xf>
    <xf numFmtId="0" fontId="29" fillId="0" borderId="19" xfId="2" applyFont="1" applyBorder="1" applyAlignment="1">
      <alignment horizontal="center" vertical="top" wrapText="1"/>
    </xf>
    <xf numFmtId="0" fontId="30" fillId="0" borderId="20" xfId="0" applyFont="1" applyBorder="1" applyAlignment="1">
      <alignment horizontal="center" vertical="center"/>
    </xf>
    <xf numFmtId="9" fontId="9" fillId="0" borderId="32" xfId="0" applyNumberFormat="1" applyFont="1" applyBorder="1" applyAlignment="1">
      <alignment horizontal="center" vertical="center" wrapText="1"/>
    </xf>
    <xf numFmtId="0" fontId="7" fillId="10" borderId="13" xfId="2" applyFont="1" applyFill="1" applyBorder="1" applyAlignment="1">
      <alignment horizontal="center" vertical="center" wrapText="1"/>
    </xf>
    <xf numFmtId="0" fontId="7" fillId="10" borderId="30" xfId="2" applyFont="1" applyFill="1" applyBorder="1" applyAlignment="1">
      <alignment horizontal="center" vertical="center" wrapText="1"/>
    </xf>
    <xf numFmtId="0" fontId="7" fillId="10" borderId="28" xfId="2" applyFont="1" applyFill="1" applyBorder="1" applyAlignment="1">
      <alignment horizontal="center" vertical="center" wrapText="1"/>
    </xf>
    <xf numFmtId="0" fontId="8" fillId="4" borderId="0" xfId="2" applyFont="1" applyFill="1" applyAlignment="1">
      <alignment horizontal="left" vertical="center" wrapText="1"/>
    </xf>
    <xf numFmtId="0" fontId="8" fillId="4" borderId="28" xfId="2" applyFont="1" applyFill="1" applyBorder="1" applyAlignment="1">
      <alignment horizontal="left" vertical="center" wrapText="1"/>
    </xf>
    <xf numFmtId="0" fontId="7" fillId="10" borderId="45" xfId="2" applyFont="1" applyFill="1" applyBorder="1" applyAlignment="1">
      <alignment horizontal="center" vertical="center" wrapText="1"/>
    </xf>
    <xf numFmtId="0" fontId="7" fillId="10" borderId="47" xfId="2" applyFont="1" applyFill="1" applyBorder="1" applyAlignment="1">
      <alignment horizontal="center" vertical="center" wrapText="1"/>
    </xf>
    <xf numFmtId="0" fontId="7" fillId="10" borderId="56" xfId="2" applyFont="1" applyFill="1" applyBorder="1" applyAlignment="1">
      <alignment horizontal="center" vertical="center" wrapText="1"/>
    </xf>
    <xf numFmtId="9" fontId="4" fillId="4" borderId="17" xfId="2" applyNumberFormat="1" applyFill="1" applyBorder="1" applyAlignment="1">
      <alignment horizontal="center" vertical="center" wrapText="1"/>
    </xf>
    <xf numFmtId="9" fontId="4" fillId="4" borderId="39" xfId="2" applyNumberFormat="1" applyFill="1" applyBorder="1" applyAlignment="1">
      <alignment horizontal="center" vertical="center" wrapText="1"/>
    </xf>
    <xf numFmtId="9" fontId="4" fillId="4" borderId="25" xfId="2" applyNumberFormat="1" applyFill="1" applyBorder="1" applyAlignment="1">
      <alignment horizontal="center" vertical="center" wrapText="1"/>
    </xf>
    <xf numFmtId="9" fontId="4" fillId="4" borderId="40" xfId="2" applyNumberFormat="1" applyFill="1" applyBorder="1" applyAlignment="1">
      <alignment horizontal="center" vertical="center" wrapText="1"/>
    </xf>
    <xf numFmtId="0" fontId="7" fillId="4" borderId="18" xfId="2" applyFont="1" applyFill="1" applyBorder="1" applyAlignment="1">
      <alignment horizontal="left" vertical="top" wrapText="1"/>
    </xf>
    <xf numFmtId="0" fontId="7" fillId="4" borderId="22" xfId="2" applyFont="1" applyFill="1" applyBorder="1" applyAlignment="1">
      <alignment horizontal="left" vertical="top" wrapText="1"/>
    </xf>
    <xf numFmtId="9" fontId="7" fillId="4" borderId="25" xfId="2" applyNumberFormat="1" applyFont="1" applyFill="1" applyBorder="1" applyAlignment="1">
      <alignment horizontal="center" vertical="center" wrapText="1"/>
    </xf>
    <xf numFmtId="9" fontId="7" fillId="4" borderId="40" xfId="2" applyNumberFormat="1" applyFont="1" applyFill="1" applyBorder="1" applyAlignment="1">
      <alignment horizontal="center" vertical="center" wrapText="1"/>
    </xf>
    <xf numFmtId="0" fontId="8" fillId="4" borderId="0" xfId="2" applyFont="1" applyFill="1" applyAlignment="1">
      <alignment horizontal="left" wrapText="1"/>
    </xf>
    <xf numFmtId="9" fontId="7" fillId="6" borderId="10" xfId="1" applyFont="1" applyFill="1" applyBorder="1" applyAlignment="1" applyProtection="1">
      <alignment horizontal="center" vertical="center" wrapText="1"/>
    </xf>
    <xf numFmtId="9" fontId="7" fillId="6" borderId="11" xfId="1" applyFont="1" applyFill="1" applyBorder="1" applyAlignment="1" applyProtection="1">
      <alignment horizontal="center" vertical="center" wrapText="1"/>
    </xf>
    <xf numFmtId="9" fontId="7" fillId="4" borderId="10" xfId="1" applyFont="1" applyFill="1" applyBorder="1" applyAlignment="1" applyProtection="1">
      <alignment horizontal="center" vertical="center" wrapText="1"/>
    </xf>
    <xf numFmtId="9" fontId="7" fillId="4" borderId="11" xfId="1" applyFont="1" applyFill="1" applyBorder="1" applyAlignment="1" applyProtection="1">
      <alignment horizontal="center" vertical="center" wrapText="1"/>
    </xf>
    <xf numFmtId="1" fontId="9" fillId="4" borderId="10" xfId="1" applyNumberFormat="1" applyFont="1" applyFill="1" applyBorder="1" applyAlignment="1" applyProtection="1">
      <alignment horizontal="center" vertical="center" wrapText="1"/>
    </xf>
    <xf numFmtId="1" fontId="9" fillId="4" borderId="11" xfId="1" applyNumberFormat="1" applyFont="1" applyFill="1" applyBorder="1" applyAlignment="1" applyProtection="1">
      <alignment horizontal="center" vertical="center" wrapText="1"/>
    </xf>
    <xf numFmtId="9" fontId="9" fillId="4" borderId="10" xfId="1" applyFont="1" applyFill="1" applyBorder="1" applyAlignment="1" applyProtection="1">
      <alignment horizontal="center" vertical="center" wrapText="1"/>
    </xf>
    <xf numFmtId="9" fontId="9" fillId="4" borderId="11" xfId="1" applyFont="1" applyFill="1" applyBorder="1" applyAlignment="1" applyProtection="1">
      <alignment horizontal="center" vertical="center" wrapText="1"/>
    </xf>
    <xf numFmtId="0" fontId="7" fillId="3" borderId="18" xfId="2" applyFont="1" applyFill="1" applyBorder="1" applyAlignment="1">
      <alignment horizontal="left" vertical="top" wrapText="1"/>
    </xf>
    <xf numFmtId="0" fontId="7" fillId="3" borderId="22" xfId="2" applyFont="1" applyFill="1" applyBorder="1" applyAlignment="1">
      <alignment horizontal="left" vertical="top" wrapText="1"/>
    </xf>
    <xf numFmtId="0" fontId="7" fillId="3" borderId="26" xfId="2" applyFont="1" applyFill="1" applyBorder="1" applyAlignment="1">
      <alignment horizontal="left" vertical="top" wrapText="1"/>
    </xf>
    <xf numFmtId="9" fontId="7" fillId="4" borderId="10" xfId="2" applyNumberFormat="1" applyFont="1" applyFill="1" applyBorder="1" applyAlignment="1">
      <alignment horizontal="center" vertical="center" wrapText="1"/>
    </xf>
    <xf numFmtId="9" fontId="7" fillId="4" borderId="11" xfId="2" applyNumberFormat="1" applyFont="1" applyFill="1" applyBorder="1" applyAlignment="1">
      <alignment horizontal="center" vertical="center" wrapText="1"/>
    </xf>
    <xf numFmtId="0" fontId="7" fillId="3" borderId="18" xfId="2" applyFont="1" applyFill="1" applyBorder="1" applyAlignment="1">
      <alignment horizontal="left" vertical="center" wrapText="1"/>
    </xf>
    <xf numFmtId="0" fontId="7" fillId="3" borderId="22" xfId="2" applyFont="1" applyFill="1" applyBorder="1" applyAlignment="1">
      <alignment horizontal="left" vertical="center" wrapText="1"/>
    </xf>
    <xf numFmtId="0" fontId="7" fillId="3" borderId="26" xfId="2" applyFont="1" applyFill="1" applyBorder="1" applyAlignment="1">
      <alignment horizontal="left" vertical="center" wrapText="1"/>
    </xf>
    <xf numFmtId="9" fontId="9" fillId="4" borderId="10" xfId="2" applyNumberFormat="1" applyFont="1" applyFill="1" applyBorder="1" applyAlignment="1">
      <alignment horizontal="center" vertical="center" wrapText="1"/>
    </xf>
    <xf numFmtId="9" fontId="9" fillId="4" borderId="11" xfId="2" applyNumberFormat="1" applyFont="1" applyFill="1" applyBorder="1" applyAlignment="1">
      <alignment horizontal="center" vertical="center" wrapText="1"/>
    </xf>
    <xf numFmtId="0" fontId="7" fillId="9" borderId="18" xfId="0" applyFont="1" applyFill="1" applyBorder="1" applyAlignment="1">
      <alignment horizontal="left" vertical="top" wrapText="1"/>
    </xf>
    <xf numFmtId="0" fontId="7" fillId="9" borderId="22" xfId="0" applyFont="1" applyFill="1" applyBorder="1" applyAlignment="1">
      <alignment horizontal="left" vertical="top" wrapText="1"/>
    </xf>
    <xf numFmtId="0" fontId="7" fillId="9" borderId="26" xfId="0" applyFont="1" applyFill="1" applyBorder="1" applyAlignment="1">
      <alignment horizontal="left" vertical="top" wrapText="1"/>
    </xf>
    <xf numFmtId="9" fontId="7" fillId="4" borderId="37" xfId="1" applyFont="1" applyFill="1" applyBorder="1" applyAlignment="1" applyProtection="1">
      <alignment horizontal="center" vertical="top" wrapText="1"/>
    </xf>
    <xf numFmtId="9" fontId="7" fillId="4" borderId="10" xfId="1" applyFont="1" applyFill="1" applyBorder="1" applyAlignment="1" applyProtection="1">
      <alignment horizontal="center" vertical="top" wrapText="1"/>
    </xf>
    <xf numFmtId="9" fontId="7" fillId="4" borderId="25" xfId="1" applyFont="1" applyFill="1" applyBorder="1" applyAlignment="1" applyProtection="1">
      <alignment horizontal="center" vertical="top" wrapText="1"/>
    </xf>
    <xf numFmtId="9" fontId="7" fillId="4" borderId="11" xfId="1" applyFont="1" applyFill="1" applyBorder="1" applyAlignment="1" applyProtection="1">
      <alignment horizontal="center" vertical="top" wrapText="1"/>
    </xf>
    <xf numFmtId="0" fontId="7" fillId="10" borderId="46" xfId="2" applyFont="1" applyFill="1" applyBorder="1" applyAlignment="1">
      <alignment horizontal="center" vertical="center" wrapText="1"/>
    </xf>
    <xf numFmtId="0" fontId="7" fillId="0" borderId="18" xfId="2" applyFont="1" applyBorder="1" applyAlignment="1">
      <alignment vertical="top" wrapText="1"/>
    </xf>
    <xf numFmtId="0" fontId="7" fillId="0" borderId="22" xfId="2" applyFont="1" applyBorder="1" applyAlignment="1">
      <alignment vertical="top" wrapText="1"/>
    </xf>
    <xf numFmtId="0" fontId="7" fillId="0" borderId="26" xfId="2" applyFont="1" applyBorder="1" applyAlignment="1">
      <alignment vertical="top" wrapText="1"/>
    </xf>
    <xf numFmtId="0" fontId="8" fillId="6" borderId="10" xfId="2" applyFont="1" applyFill="1" applyBorder="1" applyAlignment="1">
      <alignment horizontal="center" vertical="top" wrapText="1"/>
    </xf>
    <xf numFmtId="0" fontId="8" fillId="6" borderId="11" xfId="2" applyFont="1" applyFill="1" applyBorder="1" applyAlignment="1">
      <alignment horizontal="center" vertical="top" wrapText="1"/>
    </xf>
    <xf numFmtId="0" fontId="7" fillId="0" borderId="18" xfId="0" applyFont="1" applyBorder="1" applyAlignment="1">
      <alignment horizontal="left" vertical="top" wrapText="1"/>
    </xf>
    <xf numFmtId="0" fontId="7" fillId="0" borderId="22" xfId="0" applyFont="1" applyBorder="1" applyAlignment="1">
      <alignment horizontal="left" vertical="top" wrapText="1"/>
    </xf>
    <xf numFmtId="0" fontId="7" fillId="0" borderId="26" xfId="0" applyFont="1" applyBorder="1" applyAlignment="1">
      <alignment horizontal="left" vertical="top" wrapText="1"/>
    </xf>
    <xf numFmtId="0" fontId="7" fillId="10" borderId="17" xfId="2" applyFont="1" applyFill="1" applyBorder="1" applyAlignment="1">
      <alignment horizontal="center" vertical="center" wrapText="1"/>
    </xf>
    <xf numFmtId="0" fontId="7" fillId="10" borderId="0" xfId="2" applyFont="1" applyFill="1" applyAlignment="1">
      <alignment horizontal="center" vertical="center" wrapText="1"/>
    </xf>
    <xf numFmtId="0" fontId="7" fillId="10" borderId="42" xfId="2" applyFont="1" applyFill="1" applyBorder="1" applyAlignment="1">
      <alignment horizontal="center" vertical="center" wrapText="1"/>
    </xf>
    <xf numFmtId="0" fontId="7" fillId="9" borderId="18" xfId="2" applyFont="1" applyFill="1" applyBorder="1" applyAlignment="1">
      <alignment horizontal="left" vertical="top" wrapText="1"/>
    </xf>
    <xf numFmtId="0" fontId="7" fillId="9" borderId="22" xfId="2" applyFont="1" applyFill="1" applyBorder="1" applyAlignment="1">
      <alignment horizontal="left" vertical="top" wrapText="1"/>
    </xf>
    <xf numFmtId="0" fontId="7" fillId="9" borderId="26" xfId="2" applyFont="1" applyFill="1" applyBorder="1" applyAlignment="1">
      <alignment horizontal="left" vertical="top" wrapText="1"/>
    </xf>
    <xf numFmtId="9" fontId="7" fillId="4" borderId="17" xfId="1" applyFont="1" applyFill="1" applyBorder="1" applyAlignment="1" applyProtection="1">
      <alignment horizontal="center" vertical="top" wrapText="1"/>
    </xf>
    <xf numFmtId="9" fontId="7" fillId="4" borderId="39" xfId="1" applyFont="1" applyFill="1" applyBorder="1" applyAlignment="1" applyProtection="1">
      <alignment horizontal="center" vertical="top" wrapText="1"/>
    </xf>
    <xf numFmtId="9" fontId="7" fillId="4" borderId="40" xfId="1" applyFont="1" applyFill="1" applyBorder="1" applyAlignment="1" applyProtection="1">
      <alignment horizontal="center" vertical="top" wrapText="1"/>
    </xf>
    <xf numFmtId="0" fontId="8" fillId="4" borderId="6" xfId="2" applyFont="1" applyFill="1" applyBorder="1" applyAlignment="1">
      <alignment horizontal="center" vertical="center" wrapText="1"/>
    </xf>
    <xf numFmtId="0" fontId="8" fillId="4" borderId="25" xfId="2" applyFont="1" applyFill="1" applyBorder="1" applyAlignment="1">
      <alignment horizontal="center" vertical="center" wrapText="1"/>
    </xf>
    <xf numFmtId="0" fontId="8" fillId="4" borderId="0" xfId="2" applyFont="1" applyFill="1" applyAlignment="1">
      <alignment horizontal="center" vertical="center" wrapText="1"/>
    </xf>
    <xf numFmtId="9" fontId="7" fillId="10" borderId="28" xfId="1" applyFont="1" applyFill="1" applyBorder="1" applyAlignment="1" applyProtection="1">
      <alignment horizontal="center" vertical="center" wrapText="1"/>
    </xf>
    <xf numFmtId="0" fontId="8" fillId="4" borderId="42" xfId="2" applyFont="1" applyFill="1" applyBorder="1" applyAlignment="1">
      <alignment horizontal="center" vertical="center" wrapText="1"/>
    </xf>
    <xf numFmtId="0" fontId="8" fillId="4" borderId="40" xfId="2" applyFont="1" applyFill="1" applyBorder="1" applyAlignment="1">
      <alignment horizontal="center" vertical="center" wrapText="1"/>
    </xf>
    <xf numFmtId="9" fontId="4" fillId="4" borderId="3" xfId="2" applyNumberFormat="1" applyFill="1" applyBorder="1" applyAlignment="1">
      <alignment horizontal="center" vertical="center" wrapText="1"/>
    </xf>
    <xf numFmtId="9" fontId="4" fillId="4" borderId="15" xfId="2" applyNumberFormat="1" applyFill="1" applyBorder="1" applyAlignment="1">
      <alignment horizontal="center" vertical="center" wrapText="1"/>
    </xf>
    <xf numFmtId="9" fontId="7" fillId="4" borderId="17" xfId="1" applyFont="1" applyFill="1" applyBorder="1" applyAlignment="1" applyProtection="1">
      <alignment horizontal="center" vertical="center" wrapText="1"/>
    </xf>
    <xf numFmtId="9" fontId="7" fillId="4" borderId="39" xfId="1" applyFont="1" applyFill="1" applyBorder="1" applyAlignment="1" applyProtection="1">
      <alignment horizontal="center" vertical="center" wrapText="1"/>
    </xf>
    <xf numFmtId="9" fontId="7" fillId="4" borderId="25" xfId="1" applyFont="1" applyFill="1" applyBorder="1" applyAlignment="1" applyProtection="1">
      <alignment horizontal="center" vertical="center" wrapText="1"/>
    </xf>
    <xf numFmtId="9" fontId="7" fillId="4" borderId="40" xfId="1" applyFont="1" applyFill="1" applyBorder="1" applyAlignment="1" applyProtection="1">
      <alignment horizontal="center" vertical="center" wrapText="1"/>
    </xf>
    <xf numFmtId="9" fontId="7" fillId="10" borderId="45" xfId="1" applyFont="1" applyFill="1" applyBorder="1" applyAlignment="1" applyProtection="1">
      <alignment horizontal="center" vertical="center" wrapText="1"/>
    </xf>
    <xf numFmtId="9" fontId="7" fillId="10" borderId="47" xfId="1" applyFont="1" applyFill="1" applyBorder="1" applyAlignment="1" applyProtection="1">
      <alignment horizontal="center" vertical="center" wrapText="1"/>
    </xf>
    <xf numFmtId="0" fontId="7" fillId="9" borderId="9" xfId="2" applyFont="1" applyFill="1" applyBorder="1" applyAlignment="1">
      <alignment horizontal="left" vertical="top" wrapText="1"/>
    </xf>
    <xf numFmtId="0" fontId="8" fillId="4" borderId="17" xfId="2" applyFont="1" applyFill="1" applyBorder="1" applyAlignment="1">
      <alignment horizontal="center" vertical="top" wrapText="1"/>
    </xf>
    <xf numFmtId="0" fontId="8" fillId="4" borderId="39" xfId="2" applyFont="1" applyFill="1" applyBorder="1" applyAlignment="1">
      <alignment horizontal="center" vertical="top" wrapText="1"/>
    </xf>
    <xf numFmtId="0" fontId="8" fillId="4" borderId="25" xfId="2" applyFont="1" applyFill="1" applyBorder="1" applyAlignment="1">
      <alignment horizontal="center" vertical="top" wrapText="1"/>
    </xf>
    <xf numFmtId="0" fontId="8" fillId="4" borderId="40" xfId="2" applyFont="1" applyFill="1" applyBorder="1" applyAlignment="1">
      <alignment horizontal="center" vertical="top" wrapText="1"/>
    </xf>
    <xf numFmtId="0" fontId="7" fillId="4" borderId="31" xfId="2" applyFont="1" applyFill="1" applyBorder="1" applyAlignment="1">
      <alignment horizontal="left" vertical="center" wrapText="1"/>
    </xf>
    <xf numFmtId="9" fontId="7" fillId="4" borderId="10" xfId="1" applyFont="1" applyFill="1" applyBorder="1" applyAlignment="1" applyProtection="1">
      <alignment horizontal="center" vertical="center" wrapText="1"/>
      <protection locked="0"/>
    </xf>
    <xf numFmtId="0" fontId="8" fillId="4" borderId="17" xfId="2" applyFont="1" applyFill="1" applyBorder="1" applyAlignment="1">
      <alignment horizontal="left" vertical="center" wrapText="1"/>
    </xf>
    <xf numFmtId="0" fontId="3" fillId="0" borderId="0" xfId="0" applyFont="1" applyAlignment="1">
      <alignment horizontal="center" wrapText="1"/>
    </xf>
    <xf numFmtId="0" fontId="7" fillId="3" borderId="0" xfId="3" applyFont="1" applyFill="1" applyAlignment="1" applyProtection="1">
      <alignment horizontal="left" vertical="center" wrapText="1"/>
      <protection locked="0"/>
    </xf>
    <xf numFmtId="0" fontId="7" fillId="0" borderId="0" xfId="2" applyFont="1" applyAlignment="1">
      <alignment horizontal="left" vertical="top" wrapText="1"/>
    </xf>
    <xf numFmtId="0" fontId="8" fillId="0" borderId="0" xfId="2" applyFont="1" applyAlignment="1">
      <alignment horizontal="left" vertical="top" wrapText="1"/>
    </xf>
    <xf numFmtId="0" fontId="7" fillId="0" borderId="39" xfId="2" applyFont="1" applyBorder="1" applyAlignment="1">
      <alignment horizontal="left" vertical="top" wrapText="1"/>
    </xf>
    <xf numFmtId="0" fontId="7" fillId="0" borderId="42" xfId="2" applyFont="1" applyBorder="1" applyAlignment="1">
      <alignment horizontal="left" vertical="top" wrapText="1"/>
    </xf>
    <xf numFmtId="0" fontId="7" fillId="0" borderId="40" xfId="2" applyFont="1" applyBorder="1" applyAlignment="1">
      <alignment horizontal="left" vertical="top" wrapText="1"/>
    </xf>
    <xf numFmtId="0" fontId="7" fillId="23" borderId="20" xfId="6" applyNumberFormat="1" applyFont="1" applyFill="1" applyBorder="1" applyAlignment="1">
      <alignment horizontal="center" vertical="center" wrapText="1"/>
    </xf>
    <xf numFmtId="0" fontId="9" fillId="10" borderId="13"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30" xfId="0" applyFont="1" applyFill="1" applyBorder="1" applyAlignment="1">
      <alignment horizontal="center" vertical="center"/>
    </xf>
    <xf numFmtId="0" fontId="0" fillId="0" borderId="14" xfId="0" applyBorder="1" applyAlignment="1"/>
    <xf numFmtId="0" fontId="0" fillId="0" borderId="32" xfId="0" applyBorder="1" applyAlignment="1"/>
  </cellXfs>
  <cellStyles count="11">
    <cellStyle name="Comma 2" xfId="8" xr:uid="{4F547BB1-850E-4803-8FE7-1E89E6ADE0A5}"/>
    <cellStyle name="Currency 2 2 2" xfId="10" xr:uid="{B7EBE679-CBFF-4E21-BB17-5AD8CCE43542}"/>
    <cellStyle name="Hyperlink 2" xfId="5" xr:uid="{1719DCEF-B4BC-440F-9B70-57B534B70F20}"/>
    <cellStyle name="Normal" xfId="0" builtinId="0"/>
    <cellStyle name="Normal 11 2" xfId="3" xr:uid="{C8F6A39E-6439-4B0E-8446-C08A7D661E10}"/>
    <cellStyle name="Normal 2 2 3 2 2" xfId="2" xr:uid="{A2DB8F06-D660-4AC6-A7AB-0284A467D23C}"/>
    <cellStyle name="Percent" xfId="1" builtinId="5"/>
    <cellStyle name="Percent 2" xfId="6" xr:uid="{882C9D74-A1AC-4418-A8EB-EB2615FCE130}"/>
    <cellStyle name="Percent 2 2" xfId="7" xr:uid="{ED04BF9B-93D9-46B6-8876-426B5CBA9CE1}"/>
    <cellStyle name="Percent 2 2 2 2" xfId="9" xr:uid="{DC4B4A57-1C07-42D4-8AD2-1BE8DB2E8909}"/>
    <cellStyle name="Percent 2 2 2 2 2" xfId="4" xr:uid="{8578CAFC-29F5-47DA-9E22-F0679C29C9CE}"/>
  </cellStyles>
  <dxfs count="9">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eetMetadata" Target="metadata.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1123950</xdr:colOff>
      <xdr:row>0</xdr:row>
      <xdr:rowOff>609600</xdr:rowOff>
    </xdr:from>
    <xdr:to>
      <xdr:col>55</xdr:col>
      <xdr:colOff>0</xdr:colOff>
      <xdr:row>3</xdr:row>
      <xdr:rowOff>32808</xdr:rowOff>
    </xdr:to>
    <xdr:sp macro="" textlink="">
      <xdr:nvSpPr>
        <xdr:cNvPr id="2" name="TextBox 1">
          <a:extLst>
            <a:ext uri="{FF2B5EF4-FFF2-40B4-BE49-F238E27FC236}">
              <a16:creationId xmlns:a16="http://schemas.microsoft.com/office/drawing/2014/main" id="{6952B733-BD9D-452E-989F-15CC27FAC6DD}"/>
            </a:ext>
          </a:extLst>
        </xdr:cNvPr>
        <xdr:cNvSpPr txBox="1"/>
      </xdr:nvSpPr>
      <xdr:spPr>
        <a:xfrm>
          <a:off x="6572250" y="0"/>
          <a:ext cx="52149375" cy="0"/>
        </a:xfrm>
        <a:prstGeom prst="rect">
          <a:avLst/>
        </a:prstGeom>
        <a:solidFill>
          <a:schemeClr val="lt1"/>
        </a:solidFill>
        <a:ln w="38100"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Respondent's</a:t>
          </a:r>
          <a:r>
            <a:rPr lang="en-US" sz="1100" b="1" baseline="0"/>
            <a:t> name (survey point person): Muhammad Tariq</a:t>
          </a:r>
        </a:p>
        <a:p>
          <a:r>
            <a:rPr lang="en-US" sz="1100" b="1" baseline="0"/>
            <a:t>Job title: Country Director</a:t>
          </a:r>
        </a:p>
        <a:p>
          <a:r>
            <a:rPr lang="en-US" sz="1100" b="1" baseline="0"/>
            <a:t>Organization: Chemonics / USAID GHSC-PSM PROJECT</a:t>
          </a:r>
        </a:p>
        <a:p>
          <a:r>
            <a:rPr lang="en-US" sz="1100" b="1" baseline="0"/>
            <a:t>E-mail: MTariq@ghsc-psm.org</a:t>
          </a:r>
        </a:p>
        <a:p>
          <a:r>
            <a:rPr lang="en-US" sz="1100" b="1" baseline="0"/>
            <a:t>Telephone: +92 51 8350533-8</a:t>
          </a:r>
        </a:p>
        <a:p>
          <a:r>
            <a:rPr lang="en-US" sz="1100" b="1" baseline="0"/>
            <a:t>Date (dd/mm/yy): 27/10/2017</a:t>
          </a:r>
        </a:p>
        <a:p>
          <a:endParaRPr lang="en-US" sz="1100" b="1" baseline="0"/>
        </a:p>
        <a:p>
          <a:endParaRPr lang="en-US" sz="1100" b="1" baseline="0"/>
        </a:p>
        <a:p>
          <a:endParaRPr lang="en-US" sz="1100" b="1" baseline="0"/>
        </a:p>
        <a:p>
          <a:r>
            <a:rPr lang="en-US" sz="1100" b="1" baseline="0"/>
            <a:t>cut</a:t>
          </a:r>
        </a:p>
      </xdr:txBody>
    </xdr:sp>
    <xdr:clientData/>
  </xdr:twoCellAnchor>
  <xdr:twoCellAnchor>
    <xdr:from>
      <xdr:col>1</xdr:col>
      <xdr:colOff>0</xdr:colOff>
      <xdr:row>0</xdr:row>
      <xdr:rowOff>1</xdr:rowOff>
    </xdr:from>
    <xdr:to>
      <xdr:col>9</xdr:col>
      <xdr:colOff>476249</xdr:colOff>
      <xdr:row>1</xdr:row>
      <xdr:rowOff>1</xdr:rowOff>
    </xdr:to>
    <xdr:sp macro="" textlink="">
      <xdr:nvSpPr>
        <xdr:cNvPr id="3" name="Text Box 125">
          <a:extLst>
            <a:ext uri="{FF2B5EF4-FFF2-40B4-BE49-F238E27FC236}">
              <a16:creationId xmlns:a16="http://schemas.microsoft.com/office/drawing/2014/main" id="{B1828CF2-1AD2-4486-A1F9-3859B428C7DE}"/>
            </a:ext>
          </a:extLst>
        </xdr:cNvPr>
        <xdr:cNvSpPr txBox="1"/>
      </xdr:nvSpPr>
      <xdr:spPr bwMode="auto">
        <a:xfrm>
          <a:off x="142875" y="0"/>
          <a:ext cx="5762624" cy="0"/>
        </a:xfrm>
        <a:prstGeom prst="rect">
          <a:avLst/>
        </a:prstGeom>
        <a:solidFill>
          <a:schemeClr val="bg1"/>
        </a:solidFill>
        <a:ln w="6350">
          <a:noFill/>
        </a:ln>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txBody>
        <a:bodyPr rot="0" spcFirstLastPara="0" vert="horz" wrap="square" lIns="0" tIns="0" rIns="0" bIns="0" numCol="1" spcCol="0" rtlCol="0" fromWordArt="0" anchor="t" anchorCtr="0" forceAA="0" upright="1" compatLnSpc="1">
          <a:prstTxWarp prst="textNoShape">
            <a:avLst/>
          </a:prstTxWarp>
          <a:noAutofit/>
        </a:bodyPr>
        <a:lstStyle/>
        <a:p>
          <a:pPr marL="0" marR="0">
            <a:lnSpc>
              <a:spcPct val="120000"/>
            </a:lnSpc>
            <a:spcBef>
              <a:spcPts val="0"/>
            </a:spcBef>
            <a:spcAft>
              <a:spcPts val="0"/>
            </a:spcAft>
          </a:pPr>
          <a:r>
            <a:rPr lang="en-US" sz="2000">
              <a:solidFill>
                <a:srgbClr val="C01A3C"/>
              </a:solidFill>
              <a:effectLst/>
              <a:latin typeface="Gill Sans MT" panose="020B0502020104020203" pitchFamily="34" charset="0"/>
              <a:ea typeface="Times New Roman" panose="02020603050405020304" pitchFamily="18" charset="0"/>
              <a:cs typeface="GillSansMT-Bold"/>
            </a:rPr>
            <a:t>USAID GLOBAL HEALTH SUPPLY CHAIN PROGRAM  </a:t>
          </a:r>
          <a:endParaRPr lang="en-US" sz="1200">
            <a:solidFill>
              <a:srgbClr val="000000"/>
            </a:solidFill>
            <a:effectLst/>
            <a:latin typeface="MinionPro-Regular"/>
            <a:ea typeface="Times New Roman" panose="02020603050405020304" pitchFamily="18" charset="0"/>
            <a:cs typeface="MinionPro-Regular"/>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Procurement and Supply Management</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 </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reifenstein\Google%20Drive\GPRHCS\Commodity%20Tracking\PSB%20PO%20and%20Inv%20Orders\PO%20&amp;%20Inv%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istrator\Downloads\Core_Indicator_1-9_Calculator___Brief_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greifenstein\Google%20Drive\GPRHCS\NCFMU%20on%20G-Drive\Resource%20Allocation\2018\UNFPA-Supplies-Indicative%20RAS%202018-Matrix-20%20Sep%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greifenstein\Google%20Drive\GPRHCS\NCFMU%20on%20G-Drive\Resource%20Allocation\Templates\UNFPA%20Supplies%20working%20Template\Template%20Non-Core%20Funding%20Request-for%20review-15October2018-Ver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istrator\Downloads\Dec%202018\Nov%202018\Oct%20-%20Mid\New%20folder%20(2)\New%20folder\Core%20Indicator%201-9%20Calculator%205.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Viktor\Downloads\Template%20Non-Core%20Funding%20Request%2024%20Oct%202017%2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kshay\Downloads\MHTF%20Multi-Year%20DRAFT%20Template%20Non-Core%20Funding%20Request%20-%20V0.4_JP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dministrator\Desktop\June%202021\Q1%202021%20QRTs\Commodity%20Quarterly%20Review%20Q1%202021\Afghanistan\UNFPA_Quarterly%20Review%20Template%20-%20QRT%20Version%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ll%20Country%20Summary%20(2021)%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ID Temp CYP"/>
      <sheetName val="2019"/>
      <sheetName val="Raw Data"/>
      <sheetName val="pivot"/>
      <sheetName val="Injectable USD"/>
      <sheetName val="Implants USD"/>
      <sheetName val="DFID Temp USD"/>
      <sheetName val="Injectable QTY"/>
      <sheetName val="Implants QTY"/>
      <sheetName val="DFID Temp QTY"/>
      <sheetName val="2014-2019"/>
      <sheetName val="MH Medicines USD"/>
      <sheetName val="MH Medicines QTY"/>
      <sheetName val="RH Kits (2)"/>
      <sheetName val="RH Kits"/>
      <sheetName val="REQs with ship to UNFPA"/>
      <sheetName val="CYP Conv Factor"/>
      <sheetName val="List of Item IDs"/>
      <sheetName val="Fund Code Library"/>
      <sheetName val="Not Avaible Funds"/>
      <sheetName val="Data specifications"/>
      <sheetName val="Control Panel"/>
      <sheetName val="Master Control Panel"/>
      <sheetName val="query"/>
      <sheetName val="DFID Template"/>
      <sheetName val="2011-2018"/>
      <sheetName val="RH Kits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on Updates"/>
      <sheetName val="Introduction"/>
      <sheetName val="Indicator 1-9_Inputs"/>
      <sheetName val="Indicator 1-9_Results"/>
      <sheetName val="Enter your National Goal"/>
      <sheetName val="Progress Brief"/>
      <sheetName val="Compare to Last Year"/>
      <sheetName val="Indicator Calculations"/>
      <sheetName val="Impact Calculations"/>
      <sheetName val="2018 Report Estimates"/>
      <sheetName val="Extra Graphs for PPT"/>
      <sheetName val="Historic mCPR"/>
      <sheetName val="WPP 2017"/>
      <sheetName val="WPP_Births 2017"/>
      <sheetName val="Abortion rates"/>
      <sheetName val="Pregnancy and failure rates"/>
      <sheetName val="Modern Method Mix 2019 Update"/>
      <sheetName val="DHS_planning status"/>
      <sheetName val="MMR 2015_WHO"/>
      <sheetName val="Regio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Amount Available &amp; deductables"/>
      <sheetName val="Country indicators"/>
      <sheetName val="Weighted Score for segmentation"/>
      <sheetName val="Country Segmentation"/>
      <sheetName val="Commod &amp; Cap split"/>
      <sheetName val="Weighted Score for resources"/>
      <sheetName val="Ceiling based on weighted score"/>
      <sheetName val="Allocations summary table 2018"/>
      <sheetName val="Amplifying percentages"/>
      <sheetName val="Ceiling based on Ampl"/>
      <sheetName val="Allocation summary based on Amp"/>
      <sheetName val="Dept"/>
      <sheetName val="Countr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Lists"/>
      <sheetName val="1. Planning"/>
      <sheetName val="Standard post salary"/>
      <sheetName val="All Staff"/>
      <sheetName val="Departments"/>
      <sheetName val="2. Budget Breakdown"/>
      <sheetName val="3. Progress Report"/>
      <sheetName val="4. Cover page"/>
      <sheetName val="Indicative ceiling"/>
      <sheetName val="RefTable"/>
      <sheetName val="HQ1"/>
      <sheetName val="ActivityApproval Assessment"/>
      <sheetName val="AWP Contents Quality Assessment"/>
      <sheetName val="AWP implemetation Assessment "/>
      <sheetName val="Account Dictionary"/>
      <sheetName val="4. Financial Summary"/>
      <sheetName val="6. Results Frame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rn Method Mix 2016 Report"/>
      <sheetName val="Introduction"/>
      <sheetName val="Indicator 1-9_Inputs"/>
      <sheetName val="Indicator 1-9_Results"/>
      <sheetName val="Calculations"/>
      <sheetName val="Extra Graphs for PPT"/>
      <sheetName val="2015 Report Data"/>
      <sheetName val="mCPR Regional Ratios"/>
      <sheetName val="Historic mCPR"/>
      <sheetName val="WPP 2015"/>
      <sheetName val="WPP_Births 2015"/>
      <sheetName val="Abortion rates"/>
      <sheetName val="Pregnancy and failure rates"/>
      <sheetName val="DHS_planning status"/>
      <sheetName val="MMR 2015_WHO"/>
      <sheetName val="Regio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Welcome"/>
      <sheetName val="2. Workplan"/>
      <sheetName val="3. Cover page"/>
      <sheetName val="4. Financial Summary"/>
      <sheetName val="5. Progress Report"/>
      <sheetName val="6. Results Framework"/>
      <sheetName val="7. FGM Cover Page"/>
      <sheetName val="8. FGM Entry"/>
      <sheetName val="Indicative ceiling"/>
      <sheetName val="All Staff"/>
      <sheetName val="Standard post salary"/>
      <sheetName val="Lists"/>
      <sheetName val="RefTable"/>
      <sheetName val="Departments"/>
      <sheetName val="Template Non-Core Funding Reque"/>
      <sheetName val="1__Welcome"/>
      <sheetName val="2__Workplan"/>
      <sheetName val="3__Cover_page"/>
      <sheetName val="4__Financial_Summary"/>
      <sheetName val="5__Progress_Report"/>
      <sheetName val="6__Results_Framework"/>
      <sheetName val="7__FGM_Cover_Page"/>
      <sheetName val="8__FGM_Entry"/>
      <sheetName val="Indicative_ceiling"/>
      <sheetName val="All_Staff"/>
      <sheetName val="Standard_post_salary"/>
      <sheetName val="Template_Non-Core_Funding_Re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MHTF Cover Page"/>
      <sheetName val="MHTF Planning"/>
      <sheetName val="Sheet1"/>
      <sheetName val="Standard post salary"/>
      <sheetName val="4. Financial Summary"/>
      <sheetName val="6. Results Framework"/>
      <sheetName val="Indicative ceiling"/>
      <sheetName val="All Staff"/>
      <sheetName val="RefTable"/>
      <sheetName val="Departments"/>
      <sheetName val="MHTF Multi-Year DRAFT Template "/>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mp; Guidelines"/>
      <sheetName val="QRT"/>
      <sheetName val="Lookup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Country Summary (2021)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BAF9A-8728-4E31-A8B1-741709D4894F}">
  <sheetPr>
    <tabColor theme="5"/>
    <pageSetUpPr fitToPage="1"/>
  </sheetPr>
  <dimension ref="A1:BE386"/>
  <sheetViews>
    <sheetView tabSelected="1" zoomScale="80" zoomScaleNormal="80" zoomScaleSheetLayoutView="70" workbookViewId="0">
      <pane xSplit="15" ySplit="7" topLeftCell="AL8" activePane="bottomRight" state="frozen"/>
      <selection pane="bottomRight" activeCell="BD153" sqref="BD153"/>
      <selection pane="bottomLeft" activeCell="A8" sqref="A8"/>
      <selection pane="topRight" activeCell="P6" sqref="P6"/>
    </sheetView>
  </sheetViews>
  <sheetFormatPr defaultColWidth="9.140625" defaultRowHeight="15"/>
  <cols>
    <col min="1" max="1" width="2.140625" style="1" customWidth="1"/>
    <col min="2" max="2" width="11.7109375" style="1" customWidth="1"/>
    <col min="3" max="3" width="20.28515625" style="1" customWidth="1"/>
    <col min="4" max="4" width="8.28515625" style="1" customWidth="1"/>
    <col min="5" max="5" width="8.42578125" style="1" customWidth="1"/>
    <col min="6" max="6" width="8.140625" style="1" customWidth="1"/>
    <col min="7" max="7" width="24" style="1" customWidth="1"/>
    <col min="8" max="8" width="21.140625" style="1" customWidth="1"/>
    <col min="9" max="9" width="11.140625" style="1" customWidth="1"/>
    <col min="10" max="10" width="12.7109375" style="1" customWidth="1"/>
    <col min="11" max="11" width="20.7109375" style="1" customWidth="1"/>
    <col min="12" max="13" width="15" style="1" customWidth="1"/>
    <col min="14" max="14" width="44.28515625" style="1" hidden="1" customWidth="1"/>
    <col min="15" max="15" width="16.7109375" style="1" customWidth="1"/>
    <col min="16" max="16" width="14.42578125" style="1" customWidth="1"/>
    <col min="17" max="17" width="38" style="1" customWidth="1"/>
    <col min="18" max="18" width="32.42578125" style="1" customWidth="1"/>
    <col min="19" max="19" width="30.140625" style="1" customWidth="1"/>
    <col min="20" max="20" width="31.7109375" style="1" customWidth="1"/>
    <col min="21" max="21" width="28.28515625" style="1" customWidth="1"/>
    <col min="22" max="22" width="26.85546875" style="1" customWidth="1"/>
    <col min="23" max="23" width="29.140625" style="772" customWidth="1"/>
    <col min="24" max="24" width="26.28515625" style="772" customWidth="1"/>
    <col min="25" max="25" width="25.42578125" style="307" customWidth="1"/>
    <col min="26" max="26" width="26.85546875" style="1" customWidth="1"/>
    <col min="27" max="27" width="26.28515625" style="1" customWidth="1"/>
    <col min="28" max="28" width="30" style="1" customWidth="1"/>
    <col min="29" max="29" width="29" style="1" customWidth="1"/>
    <col min="30" max="30" width="28.28515625" style="1" customWidth="1"/>
    <col min="31" max="31" width="30.28515625" style="1" customWidth="1"/>
    <col min="32" max="32" width="25.85546875" style="1" customWidth="1"/>
    <col min="33" max="33" width="28.7109375" style="1" customWidth="1"/>
    <col min="34" max="34" width="30.28515625" style="1" customWidth="1"/>
    <col min="35" max="35" width="28" style="1" customWidth="1"/>
    <col min="36" max="36" width="31.28515625" style="1" customWidth="1"/>
    <col min="37" max="37" width="35" style="1" customWidth="1"/>
    <col min="38" max="38" width="25" style="1" customWidth="1"/>
    <col min="39" max="39" width="22.7109375" style="1" customWidth="1"/>
    <col min="40" max="40" width="25.42578125" style="1" customWidth="1"/>
    <col min="41" max="41" width="36.28515625" style="1" customWidth="1"/>
    <col min="42" max="42" width="29.85546875" style="1" customWidth="1"/>
    <col min="43" max="43" width="32.7109375" style="1" customWidth="1"/>
    <col min="44" max="44" width="27.42578125" style="1" customWidth="1"/>
    <col min="45" max="45" width="31.140625" style="1" customWidth="1"/>
    <col min="46" max="46" width="28" style="1" customWidth="1"/>
    <col min="47" max="47" width="26.7109375" style="1" customWidth="1"/>
    <col min="48" max="48" width="23.7109375" style="1" customWidth="1"/>
    <col min="49" max="49" width="24" style="1" customWidth="1"/>
    <col min="50" max="50" width="25.28515625" style="1" customWidth="1"/>
    <col min="51" max="51" width="28.85546875" style="1" customWidth="1"/>
    <col min="52" max="52" width="24.7109375" style="1" customWidth="1"/>
    <col min="53" max="53" width="25.85546875" style="1" customWidth="1"/>
    <col min="54" max="54" width="27.7109375" style="1" customWidth="1"/>
    <col min="55" max="55" width="16.42578125" style="738" customWidth="1"/>
    <col min="56" max="56" width="12.42578125" style="1" customWidth="1"/>
    <col min="57" max="57" width="10.42578125" style="1" customWidth="1"/>
    <col min="58" max="58" width="23" style="1" customWidth="1"/>
    <col min="59" max="63" width="23.42578125" style="1" customWidth="1"/>
    <col min="64" max="16384" width="9.140625" style="1"/>
  </cols>
  <sheetData>
    <row r="1" spans="2:55" ht="27.95" hidden="1" customHeight="1">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row>
    <row r="2" spans="2:55" ht="57.95" hidden="1" customHeight="1" thickBot="1">
      <c r="B2" s="2" t="s">
        <v>0</v>
      </c>
      <c r="C2" s="3"/>
      <c r="D2" s="3"/>
      <c r="E2" s="3"/>
      <c r="F2" s="3"/>
      <c r="G2" s="3"/>
      <c r="H2" s="3"/>
      <c r="I2" s="3"/>
      <c r="J2" s="4"/>
      <c r="K2" s="5"/>
      <c r="L2" s="5"/>
      <c r="M2" s="4"/>
      <c r="N2" s="4"/>
      <c r="O2" s="4"/>
      <c r="P2" s="4"/>
      <c r="Q2" s="4"/>
      <c r="R2" s="4"/>
      <c r="S2" s="4"/>
      <c r="T2" s="4"/>
      <c r="U2" s="4"/>
      <c r="V2" s="4"/>
      <c r="W2" s="746"/>
      <c r="X2" s="746"/>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724"/>
    </row>
    <row r="3" spans="2:55" ht="0.95" hidden="1" customHeight="1" thickBot="1">
      <c r="B3" s="2"/>
      <c r="C3" s="3"/>
      <c r="D3" s="3"/>
      <c r="E3" s="3"/>
      <c r="F3" s="3"/>
      <c r="G3" s="3"/>
      <c r="H3" s="6" t="s">
        <v>1</v>
      </c>
      <c r="I3" s="7" t="s">
        <v>2</v>
      </c>
      <c r="J3" s="8"/>
      <c r="K3" s="5"/>
      <c r="L3" s="5"/>
      <c r="M3" s="4"/>
      <c r="N3" s="4"/>
      <c r="O3" s="4"/>
      <c r="P3" s="4"/>
      <c r="Q3" s="4"/>
      <c r="R3" s="4"/>
      <c r="S3" s="4"/>
      <c r="T3" s="4"/>
      <c r="U3" s="4"/>
      <c r="V3" s="4"/>
      <c r="W3" s="746"/>
      <c r="X3" s="746"/>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724"/>
    </row>
    <row r="4" spans="2:55" ht="0.95" hidden="1" customHeight="1">
      <c r="B4" s="867" t="s">
        <v>3</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row>
    <row r="5" spans="2:55" ht="0.95" hidden="1" customHeight="1" thickBot="1">
      <c r="B5" s="868" t="s">
        <v>4</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69"/>
      <c r="AS5" s="869"/>
      <c r="AT5" s="869"/>
      <c r="AU5" s="869"/>
      <c r="AV5" s="869"/>
      <c r="AW5" s="869"/>
      <c r="AX5" s="869"/>
      <c r="AY5" s="869"/>
      <c r="AZ5" s="869"/>
      <c r="BA5" s="869"/>
      <c r="BB5" s="869"/>
      <c r="BC5" s="869"/>
    </row>
    <row r="6" spans="2:55" ht="45" customHeight="1" thickBot="1">
      <c r="B6" s="9"/>
      <c r="C6" s="9"/>
      <c r="D6" s="9"/>
      <c r="E6" s="9"/>
      <c r="F6" s="10"/>
      <c r="G6" s="9"/>
      <c r="H6" s="9"/>
      <c r="I6" s="9"/>
      <c r="J6" s="9"/>
      <c r="K6" s="9"/>
      <c r="L6" s="9"/>
      <c r="M6" s="743"/>
      <c r="N6" s="11" t="s">
        <v>5</v>
      </c>
      <c r="O6" s="12" t="s">
        <v>6</v>
      </c>
      <c r="P6" s="13" t="s">
        <v>7</v>
      </c>
      <c r="Q6" s="13" t="s">
        <v>8</v>
      </c>
      <c r="R6" s="13" t="s">
        <v>9</v>
      </c>
      <c r="S6" s="13" t="s">
        <v>10</v>
      </c>
      <c r="T6" s="13" t="s">
        <v>11</v>
      </c>
      <c r="U6" s="13" t="s">
        <v>12</v>
      </c>
      <c r="V6" s="13" t="s">
        <v>13</v>
      </c>
      <c r="W6" s="15" t="s">
        <v>14</v>
      </c>
      <c r="X6" s="15" t="s">
        <v>15</v>
      </c>
      <c r="Y6" s="13" t="s">
        <v>16</v>
      </c>
      <c r="Z6" s="13" t="s">
        <v>17</v>
      </c>
      <c r="AA6" s="13" t="s">
        <v>18</v>
      </c>
      <c r="AB6" s="13" t="s">
        <v>19</v>
      </c>
      <c r="AC6" s="13" t="s">
        <v>20</v>
      </c>
      <c r="AD6" s="13" t="s">
        <v>21</v>
      </c>
      <c r="AE6" s="13" t="s">
        <v>22</v>
      </c>
      <c r="AF6" s="13" t="s">
        <v>23</v>
      </c>
      <c r="AG6" s="13" t="s">
        <v>24</v>
      </c>
      <c r="AH6" s="13" t="s">
        <v>25</v>
      </c>
      <c r="AI6" s="13" t="s">
        <v>26</v>
      </c>
      <c r="AJ6" s="13" t="s">
        <v>27</v>
      </c>
      <c r="AK6" s="13" t="s">
        <v>28</v>
      </c>
      <c r="AL6" s="13" t="s">
        <v>29</v>
      </c>
      <c r="AM6" s="13" t="s">
        <v>30</v>
      </c>
      <c r="AN6" s="13" t="s">
        <v>31</v>
      </c>
      <c r="AO6" s="13" t="s">
        <v>32</v>
      </c>
      <c r="AP6" s="13" t="s">
        <v>33</v>
      </c>
      <c r="AQ6" s="13" t="s">
        <v>2</v>
      </c>
      <c r="AR6" s="13" t="s">
        <v>34</v>
      </c>
      <c r="AS6" s="13" t="s">
        <v>35</v>
      </c>
      <c r="AT6" s="13" t="s">
        <v>36</v>
      </c>
      <c r="AU6" s="13" t="s">
        <v>37</v>
      </c>
      <c r="AV6" s="13" t="s">
        <v>38</v>
      </c>
      <c r="AW6" s="13" t="s">
        <v>39</v>
      </c>
      <c r="AX6" s="13" t="s">
        <v>40</v>
      </c>
      <c r="AY6" s="13" t="s">
        <v>41</v>
      </c>
      <c r="AZ6" s="13" t="s">
        <v>42</v>
      </c>
      <c r="BA6" s="13" t="s">
        <v>43</v>
      </c>
      <c r="BB6" s="13" t="s">
        <v>44</v>
      </c>
      <c r="BC6" s="725" t="s">
        <v>45</v>
      </c>
    </row>
    <row r="7" spans="2:55" ht="78.599999999999994" customHeight="1" thickBot="1">
      <c r="B7" s="16" t="s">
        <v>46</v>
      </c>
      <c r="C7" s="17" t="s">
        <v>47</v>
      </c>
      <c r="D7" s="17"/>
      <c r="E7" s="17"/>
      <c r="F7" s="17"/>
      <c r="G7" s="17"/>
      <c r="H7" s="17"/>
      <c r="I7" s="17"/>
      <c r="J7" s="17"/>
      <c r="K7" s="17"/>
      <c r="L7" s="17"/>
      <c r="M7" s="17"/>
      <c r="N7" s="18" t="s">
        <v>48</v>
      </c>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1"/>
    </row>
    <row r="8" spans="2:55" ht="96.75" customHeight="1">
      <c r="B8" s="19" t="s">
        <v>49</v>
      </c>
      <c r="C8" s="20" t="s">
        <v>50</v>
      </c>
      <c r="D8" s="20"/>
      <c r="E8" s="20"/>
      <c r="F8" s="20"/>
      <c r="G8" s="20"/>
      <c r="H8" s="20"/>
      <c r="I8" s="20"/>
      <c r="J8" s="20"/>
      <c r="K8" s="20"/>
      <c r="L8" s="20"/>
      <c r="M8" s="20"/>
      <c r="N8" s="21" t="s">
        <v>51</v>
      </c>
      <c r="O8" s="22">
        <v>0.95</v>
      </c>
      <c r="P8" s="298" t="s">
        <v>52</v>
      </c>
      <c r="Q8" s="298" t="s">
        <v>52</v>
      </c>
      <c r="R8" s="286" t="s">
        <v>52</v>
      </c>
      <c r="S8" s="281" t="s">
        <v>52</v>
      </c>
      <c r="T8" s="281" t="s">
        <v>52</v>
      </c>
      <c r="U8" s="281" t="s">
        <v>52</v>
      </c>
      <c r="V8" s="284" t="s">
        <v>52</v>
      </c>
      <c r="W8" s="751" t="s">
        <v>52</v>
      </c>
      <c r="X8" s="749" t="s">
        <v>53</v>
      </c>
      <c r="Y8" s="281" t="s">
        <v>52</v>
      </c>
      <c r="Z8" s="284" t="s">
        <v>52</v>
      </c>
      <c r="AA8" s="377" t="s">
        <v>52</v>
      </c>
      <c r="AB8" s="286" t="s">
        <v>52</v>
      </c>
      <c r="AC8" s="281" t="s">
        <v>52</v>
      </c>
      <c r="AD8" s="281" t="s">
        <v>52</v>
      </c>
      <c r="AE8" s="281" t="s">
        <v>52</v>
      </c>
      <c r="AF8" s="779" t="s">
        <v>52</v>
      </c>
      <c r="AG8" s="379" t="s">
        <v>52</v>
      </c>
      <c r="AH8" s="281" t="s">
        <v>52</v>
      </c>
      <c r="AI8" s="281" t="s">
        <v>52</v>
      </c>
      <c r="AJ8" s="281" t="s">
        <v>52</v>
      </c>
      <c r="AK8" s="281" t="s">
        <v>52</v>
      </c>
      <c r="AL8" s="281" t="s">
        <v>52</v>
      </c>
      <c r="AM8" s="281" t="s">
        <v>52</v>
      </c>
      <c r="AN8" s="281" t="s">
        <v>52</v>
      </c>
      <c r="AO8" s="281" t="s">
        <v>52</v>
      </c>
      <c r="AP8" s="281" t="s">
        <v>52</v>
      </c>
      <c r="AQ8" s="281" t="s">
        <v>52</v>
      </c>
      <c r="AR8" s="281" t="s">
        <v>52</v>
      </c>
      <c r="AS8" s="281" t="s">
        <v>52</v>
      </c>
      <c r="AT8" s="281" t="s">
        <v>52</v>
      </c>
      <c r="AU8" s="281" t="s">
        <v>52</v>
      </c>
      <c r="AV8" s="281" t="s">
        <v>52</v>
      </c>
      <c r="AW8" s="281" t="s">
        <v>52</v>
      </c>
      <c r="AX8" s="281" t="s">
        <v>52</v>
      </c>
      <c r="AY8" s="281" t="s">
        <v>52</v>
      </c>
      <c r="AZ8" s="281" t="s">
        <v>52</v>
      </c>
      <c r="BA8" s="281" t="s">
        <v>52</v>
      </c>
      <c r="BB8" s="281" t="s">
        <v>52</v>
      </c>
      <c r="BC8" s="281" t="s">
        <v>52</v>
      </c>
    </row>
    <row r="9" spans="2:55" ht="18" customHeight="1">
      <c r="B9" s="23" t="s">
        <v>54</v>
      </c>
      <c r="C9" s="24" t="s">
        <v>55</v>
      </c>
      <c r="D9" s="24"/>
      <c r="E9" s="24"/>
      <c r="F9" s="24"/>
      <c r="G9" s="24"/>
      <c r="H9" s="24"/>
      <c r="I9" s="24"/>
      <c r="J9" s="24"/>
      <c r="K9" s="24"/>
      <c r="L9" s="24"/>
      <c r="M9" s="24"/>
      <c r="N9" s="838" t="s">
        <v>56</v>
      </c>
      <c r="O9" s="26"/>
      <c r="P9" s="27"/>
      <c r="Q9" s="27"/>
      <c r="R9" s="27"/>
      <c r="S9" s="27"/>
      <c r="T9" s="27"/>
      <c r="U9" s="27"/>
      <c r="V9" s="27"/>
      <c r="W9" s="747"/>
      <c r="X9" s="747"/>
      <c r="Y9" s="304"/>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row>
    <row r="10" spans="2:55" ht="28.5" customHeight="1">
      <c r="B10" s="28"/>
      <c r="C10" s="29" t="s">
        <v>57</v>
      </c>
      <c r="D10" s="29"/>
      <c r="E10" s="29"/>
      <c r="F10" s="29"/>
      <c r="G10" s="29"/>
      <c r="H10" s="29"/>
      <c r="I10" s="29"/>
      <c r="J10" s="29"/>
      <c r="K10" s="29"/>
      <c r="L10" s="29"/>
      <c r="M10" s="29"/>
      <c r="N10" s="839"/>
      <c r="O10" s="96">
        <v>0.77</v>
      </c>
      <c r="P10" s="278" t="s">
        <v>52</v>
      </c>
      <c r="Q10" s="277" t="s">
        <v>52</v>
      </c>
      <c r="R10" s="278" t="s">
        <v>52</v>
      </c>
      <c r="S10" s="276" t="s">
        <v>53</v>
      </c>
      <c r="T10" s="276" t="s">
        <v>52</v>
      </c>
      <c r="U10" s="276" t="s">
        <v>52</v>
      </c>
      <c r="V10" s="279" t="s">
        <v>53</v>
      </c>
      <c r="W10" s="748" t="s">
        <v>52</v>
      </c>
      <c r="X10" s="753" t="s">
        <v>58</v>
      </c>
      <c r="Y10" s="281" t="s">
        <v>52</v>
      </c>
      <c r="Z10" s="280" t="s">
        <v>53</v>
      </c>
      <c r="AA10" s="282" t="s">
        <v>52</v>
      </c>
      <c r="AB10" s="283" t="s">
        <v>52</v>
      </c>
      <c r="AC10" s="276" t="s">
        <v>52</v>
      </c>
      <c r="AD10" s="280" t="s">
        <v>53</v>
      </c>
      <c r="AE10" s="280" t="s">
        <v>53</v>
      </c>
      <c r="AF10" s="281" t="s">
        <v>52</v>
      </c>
      <c r="AG10" s="280" t="s">
        <v>52</v>
      </c>
      <c r="AH10" s="280" t="s">
        <v>53</v>
      </c>
      <c r="AI10" s="276" t="s">
        <v>52</v>
      </c>
      <c r="AJ10" s="276" t="s">
        <v>52</v>
      </c>
      <c r="AK10" s="276" t="s">
        <v>52</v>
      </c>
      <c r="AL10" s="276" t="s">
        <v>52</v>
      </c>
      <c r="AM10" s="276" t="s">
        <v>53</v>
      </c>
      <c r="AN10" s="276" t="s">
        <v>52</v>
      </c>
      <c r="AO10" s="276" t="s">
        <v>52</v>
      </c>
      <c r="AP10" s="276" t="s">
        <v>52</v>
      </c>
      <c r="AQ10" s="276" t="s">
        <v>52</v>
      </c>
      <c r="AR10" s="276" t="s">
        <v>53</v>
      </c>
      <c r="AS10" s="276" t="s">
        <v>53</v>
      </c>
      <c r="AT10" s="276" t="s">
        <v>52</v>
      </c>
      <c r="AU10" s="276" t="s">
        <v>52</v>
      </c>
      <c r="AV10" s="276" t="s">
        <v>52</v>
      </c>
      <c r="AW10" s="276" t="s">
        <v>59</v>
      </c>
      <c r="AX10" s="276" t="s">
        <v>52</v>
      </c>
      <c r="AY10" s="276" t="s">
        <v>52</v>
      </c>
      <c r="AZ10" s="276" t="s">
        <v>52</v>
      </c>
      <c r="BA10" s="276" t="s">
        <v>52</v>
      </c>
      <c r="BB10" s="276" t="s">
        <v>52</v>
      </c>
      <c r="BC10" s="726" t="s">
        <v>52</v>
      </c>
    </row>
    <row r="11" spans="2:55" ht="30.75" customHeight="1">
      <c r="B11" s="28"/>
      <c r="C11" s="29" t="s">
        <v>60</v>
      </c>
      <c r="D11" s="29"/>
      <c r="E11" s="29"/>
      <c r="F11" s="29"/>
      <c r="G11" s="29"/>
      <c r="H11" s="29"/>
      <c r="I11" s="29"/>
      <c r="J11" s="29"/>
      <c r="K11" s="29"/>
      <c r="L11" s="29"/>
      <c r="M11" s="29"/>
      <c r="N11" s="839"/>
      <c r="O11" s="96">
        <v>0.9</v>
      </c>
      <c r="P11" s="298" t="s">
        <v>52</v>
      </c>
      <c r="Q11" s="285" t="s">
        <v>52</v>
      </c>
      <c r="R11" s="283" t="s">
        <v>52</v>
      </c>
      <c r="S11" s="280" t="s">
        <v>52</v>
      </c>
      <c r="T11" s="280" t="s">
        <v>52</v>
      </c>
      <c r="U11" s="280" t="s">
        <v>52</v>
      </c>
      <c r="V11" s="280" t="s">
        <v>52</v>
      </c>
      <c r="W11" s="749" t="s">
        <v>52</v>
      </c>
      <c r="X11" s="753" t="s">
        <v>58</v>
      </c>
      <c r="Y11" s="276" t="s">
        <v>52</v>
      </c>
      <c r="Z11" s="280" t="s">
        <v>53</v>
      </c>
      <c r="AA11" s="282" t="s">
        <v>52</v>
      </c>
      <c r="AB11" s="283" t="s">
        <v>52</v>
      </c>
      <c r="AC11" s="281" t="s">
        <v>52</v>
      </c>
      <c r="AD11" s="280" t="s">
        <v>52</v>
      </c>
      <c r="AE11" s="280" t="s">
        <v>52</v>
      </c>
      <c r="AF11" s="276" t="s">
        <v>52</v>
      </c>
      <c r="AG11" s="280" t="s">
        <v>52</v>
      </c>
      <c r="AH11" s="280" t="s">
        <v>52</v>
      </c>
      <c r="AI11" s="280" t="s">
        <v>52</v>
      </c>
      <c r="AJ11" s="280" t="s">
        <v>52</v>
      </c>
      <c r="AK11" s="280" t="s">
        <v>52</v>
      </c>
      <c r="AL11" s="280" t="s">
        <v>52</v>
      </c>
      <c r="AM11" s="280" t="s">
        <v>53</v>
      </c>
      <c r="AN11" s="280" t="s">
        <v>52</v>
      </c>
      <c r="AO11" s="280" t="s">
        <v>52</v>
      </c>
      <c r="AP11" s="280" t="s">
        <v>52</v>
      </c>
      <c r="AQ11" s="280" t="s">
        <v>52</v>
      </c>
      <c r="AR11" s="280" t="s">
        <v>53</v>
      </c>
      <c r="AS11" s="280" t="s">
        <v>53</v>
      </c>
      <c r="AT11" s="280" t="s">
        <v>52</v>
      </c>
      <c r="AU11" s="280" t="s">
        <v>52</v>
      </c>
      <c r="AV11" s="280" t="s">
        <v>52</v>
      </c>
      <c r="AW11" s="280" t="s">
        <v>52</v>
      </c>
      <c r="AX11" s="280" t="s">
        <v>52</v>
      </c>
      <c r="AY11" s="280" t="s">
        <v>52</v>
      </c>
      <c r="AZ11" s="280" t="s">
        <v>52</v>
      </c>
      <c r="BA11" s="280" t="s">
        <v>52</v>
      </c>
      <c r="BB11" s="280" t="s">
        <v>52</v>
      </c>
      <c r="BC11" s="726" t="s">
        <v>52</v>
      </c>
    </row>
    <row r="12" spans="2:55" ht="30.75" customHeight="1">
      <c r="B12" s="28"/>
      <c r="C12" s="29" t="s">
        <v>61</v>
      </c>
      <c r="D12" s="29"/>
      <c r="E12" s="29"/>
      <c r="F12" s="29"/>
      <c r="G12" s="29"/>
      <c r="H12" s="29"/>
      <c r="I12" s="29"/>
      <c r="J12" s="29"/>
      <c r="K12" s="29"/>
      <c r="L12" s="29"/>
      <c r="M12" s="29"/>
      <c r="N12" s="839"/>
      <c r="O12" s="96">
        <v>0.45</v>
      </c>
      <c r="P12" s="278" t="s">
        <v>53</v>
      </c>
      <c r="Q12" s="284" t="s">
        <v>53</v>
      </c>
      <c r="R12" s="283" t="s">
        <v>52</v>
      </c>
      <c r="S12" s="280" t="s">
        <v>53</v>
      </c>
      <c r="T12" s="280" t="s">
        <v>52</v>
      </c>
      <c r="U12" s="280" t="s">
        <v>52</v>
      </c>
      <c r="V12" s="277" t="s">
        <v>53</v>
      </c>
      <c r="W12" s="748" t="s">
        <v>53</v>
      </c>
      <c r="X12" s="753" t="s">
        <v>58</v>
      </c>
      <c r="Y12" s="280" t="s">
        <v>53</v>
      </c>
      <c r="Z12" s="280" t="s">
        <v>53</v>
      </c>
      <c r="AA12" s="282" t="s">
        <v>53</v>
      </c>
      <c r="AB12" s="283" t="s">
        <v>52</v>
      </c>
      <c r="AC12" s="279" t="s">
        <v>53</v>
      </c>
      <c r="AD12" s="286" t="s">
        <v>52</v>
      </c>
      <c r="AE12" s="281" t="s">
        <v>52</v>
      </c>
      <c r="AF12" s="280" t="s">
        <v>53</v>
      </c>
      <c r="AG12" s="281" t="s">
        <v>52</v>
      </c>
      <c r="AH12" s="280" t="s">
        <v>53</v>
      </c>
      <c r="AI12" s="280" t="s">
        <v>52</v>
      </c>
      <c r="AJ12" s="280" t="s">
        <v>53</v>
      </c>
      <c r="AK12" s="280" t="s">
        <v>52</v>
      </c>
      <c r="AL12" s="280" t="s">
        <v>52</v>
      </c>
      <c r="AM12" s="280" t="s">
        <v>52</v>
      </c>
      <c r="AN12" s="280" t="s">
        <v>53</v>
      </c>
      <c r="AO12" s="280" t="s">
        <v>53</v>
      </c>
      <c r="AP12" s="280" t="s">
        <v>52</v>
      </c>
      <c r="AQ12" s="280" t="s">
        <v>52</v>
      </c>
      <c r="AR12" s="280" t="s">
        <v>53</v>
      </c>
      <c r="AS12" s="280" t="s">
        <v>53</v>
      </c>
      <c r="AT12" s="280" t="s">
        <v>52</v>
      </c>
      <c r="AU12" s="280" t="s">
        <v>52</v>
      </c>
      <c r="AV12" s="280" t="s">
        <v>53</v>
      </c>
      <c r="AW12" s="280" t="s">
        <v>53</v>
      </c>
      <c r="AX12" s="280" t="s">
        <v>52</v>
      </c>
      <c r="AY12" s="280" t="s">
        <v>53</v>
      </c>
      <c r="AZ12" s="280" t="s">
        <v>52</v>
      </c>
      <c r="BA12" s="280" t="s">
        <v>53</v>
      </c>
      <c r="BB12" s="280" t="s">
        <v>53</v>
      </c>
      <c r="BC12" s="726" t="s">
        <v>52</v>
      </c>
    </row>
    <row r="13" spans="2:55" ht="30.75" customHeight="1">
      <c r="B13" s="28"/>
      <c r="C13" s="29" t="s">
        <v>62</v>
      </c>
      <c r="D13" s="29"/>
      <c r="E13" s="29"/>
      <c r="F13" s="29"/>
      <c r="G13" s="29"/>
      <c r="H13" s="29"/>
      <c r="I13" s="29"/>
      <c r="J13" s="29"/>
      <c r="K13" s="29"/>
      <c r="L13" s="29"/>
      <c r="M13" s="29"/>
      <c r="N13" s="839"/>
      <c r="O13" s="96">
        <v>0.85</v>
      </c>
      <c r="P13" s="283" t="s">
        <v>52</v>
      </c>
      <c r="Q13" s="279" t="s">
        <v>52</v>
      </c>
      <c r="R13" s="283" t="s">
        <v>52</v>
      </c>
      <c r="S13" s="280" t="s">
        <v>52</v>
      </c>
      <c r="T13" s="280" t="s">
        <v>52</v>
      </c>
      <c r="U13" s="280" t="s">
        <v>52</v>
      </c>
      <c r="V13" s="277" t="s">
        <v>53</v>
      </c>
      <c r="W13" s="750" t="s">
        <v>52</v>
      </c>
      <c r="X13" s="753" t="s">
        <v>58</v>
      </c>
      <c r="Y13" s="281" t="s">
        <v>52</v>
      </c>
      <c r="Z13" s="280" t="s">
        <v>53</v>
      </c>
      <c r="AA13" s="282" t="s">
        <v>52</v>
      </c>
      <c r="AB13" s="283" t="s">
        <v>52</v>
      </c>
      <c r="AC13" s="277" t="s">
        <v>53</v>
      </c>
      <c r="AD13" s="278" t="s">
        <v>52</v>
      </c>
      <c r="AE13" s="276" t="s">
        <v>52</v>
      </c>
      <c r="AF13" s="280" t="s">
        <v>52</v>
      </c>
      <c r="AG13" s="287" t="s">
        <v>52</v>
      </c>
      <c r="AH13" s="280" t="s">
        <v>52</v>
      </c>
      <c r="AI13" s="280" t="s">
        <v>52</v>
      </c>
      <c r="AJ13" s="280" t="s">
        <v>52</v>
      </c>
      <c r="AK13" s="280" t="s">
        <v>52</v>
      </c>
      <c r="AL13" s="280" t="s">
        <v>52</v>
      </c>
      <c r="AM13" s="280" t="s">
        <v>52</v>
      </c>
      <c r="AN13" s="280" t="s">
        <v>52</v>
      </c>
      <c r="AO13" s="280" t="s">
        <v>52</v>
      </c>
      <c r="AP13" s="280" t="s">
        <v>52</v>
      </c>
      <c r="AQ13" s="280" t="s">
        <v>52</v>
      </c>
      <c r="AR13" s="280" t="s">
        <v>53</v>
      </c>
      <c r="AS13" s="280" t="s">
        <v>53</v>
      </c>
      <c r="AT13" s="280" t="s">
        <v>52</v>
      </c>
      <c r="AU13" s="280" t="s">
        <v>52</v>
      </c>
      <c r="AV13" s="280" t="s">
        <v>52</v>
      </c>
      <c r="AW13" s="280" t="s">
        <v>52</v>
      </c>
      <c r="AX13" s="280" t="s">
        <v>52</v>
      </c>
      <c r="AY13" s="280" t="s">
        <v>52</v>
      </c>
      <c r="AZ13" s="280" t="s">
        <v>52</v>
      </c>
      <c r="BA13" s="280" t="s">
        <v>53</v>
      </c>
      <c r="BB13" s="280" t="s">
        <v>52</v>
      </c>
      <c r="BC13" s="726" t="s">
        <v>52</v>
      </c>
    </row>
    <row r="14" spans="2:55" ht="30.75" customHeight="1">
      <c r="B14" s="28"/>
      <c r="C14" s="29" t="s">
        <v>63</v>
      </c>
      <c r="D14" s="29"/>
      <c r="E14" s="29"/>
      <c r="F14" s="29"/>
      <c r="G14" s="29"/>
      <c r="H14" s="29"/>
      <c r="I14" s="29"/>
      <c r="J14" s="29"/>
      <c r="K14" s="29"/>
      <c r="L14" s="29"/>
      <c r="M14" s="29"/>
      <c r="N14" s="839"/>
      <c r="O14" s="96">
        <v>0.95</v>
      </c>
      <c r="P14" s="298" t="s">
        <v>52</v>
      </c>
      <c r="Q14" s="285" t="s">
        <v>52</v>
      </c>
      <c r="R14" s="283" t="s">
        <v>52</v>
      </c>
      <c r="S14" s="280" t="s">
        <v>52</v>
      </c>
      <c r="T14" s="280" t="s">
        <v>52</v>
      </c>
      <c r="U14" s="280" t="s">
        <v>52</v>
      </c>
      <c r="V14" s="277" t="s">
        <v>52</v>
      </c>
      <c r="W14" s="750" t="s">
        <v>52</v>
      </c>
      <c r="X14" s="753" t="s">
        <v>58</v>
      </c>
      <c r="Y14" s="276" t="s">
        <v>52</v>
      </c>
      <c r="Z14" s="280" t="s">
        <v>52</v>
      </c>
      <c r="AA14" s="282" t="s">
        <v>52</v>
      </c>
      <c r="AB14" s="283" t="s">
        <v>52</v>
      </c>
      <c r="AC14" s="280" t="s">
        <v>52</v>
      </c>
      <c r="AD14" s="281" t="s">
        <v>52</v>
      </c>
      <c r="AE14" s="281" t="s">
        <v>52</v>
      </c>
      <c r="AF14" s="280" t="s">
        <v>52</v>
      </c>
      <c r="AG14" s="287" t="s">
        <v>52</v>
      </c>
      <c r="AH14" s="280" t="s">
        <v>52</v>
      </c>
      <c r="AI14" s="280" t="s">
        <v>52</v>
      </c>
      <c r="AJ14" s="280" t="s">
        <v>52</v>
      </c>
      <c r="AK14" s="280" t="s">
        <v>52</v>
      </c>
      <c r="AL14" s="280" t="s">
        <v>52</v>
      </c>
      <c r="AM14" s="280" t="s">
        <v>52</v>
      </c>
      <c r="AN14" s="280" t="s">
        <v>52</v>
      </c>
      <c r="AO14" s="280" t="s">
        <v>52</v>
      </c>
      <c r="AP14" s="280" t="s">
        <v>52</v>
      </c>
      <c r="AQ14" s="280" t="s">
        <v>52</v>
      </c>
      <c r="AR14" s="280" t="s">
        <v>53</v>
      </c>
      <c r="AS14" s="280" t="s">
        <v>53</v>
      </c>
      <c r="AT14" s="280" t="s">
        <v>52</v>
      </c>
      <c r="AU14" s="280" t="s">
        <v>52</v>
      </c>
      <c r="AV14" s="280" t="s">
        <v>52</v>
      </c>
      <c r="AW14" s="280" t="s">
        <v>52</v>
      </c>
      <c r="AX14" s="280" t="s">
        <v>52</v>
      </c>
      <c r="AY14" s="280" t="s">
        <v>52</v>
      </c>
      <c r="AZ14" s="280" t="s">
        <v>52</v>
      </c>
      <c r="BA14" s="280" t="s">
        <v>52</v>
      </c>
      <c r="BB14" s="280" t="s">
        <v>52</v>
      </c>
      <c r="BC14" s="726" t="s">
        <v>52</v>
      </c>
    </row>
    <row r="15" spans="2:55" ht="30.75" customHeight="1">
      <c r="B15" s="28"/>
      <c r="C15" s="29" t="s">
        <v>64</v>
      </c>
      <c r="D15" s="29"/>
      <c r="E15" s="29"/>
      <c r="F15" s="29"/>
      <c r="G15" s="29"/>
      <c r="H15" s="29"/>
      <c r="I15" s="29"/>
      <c r="J15" s="29"/>
      <c r="K15" s="29"/>
      <c r="L15" s="29"/>
      <c r="M15" s="29"/>
      <c r="N15" s="839"/>
      <c r="O15" s="96">
        <v>1</v>
      </c>
      <c r="P15" s="299" t="s">
        <v>52</v>
      </c>
      <c r="Q15" s="277" t="s">
        <v>52</v>
      </c>
      <c r="R15" s="283" t="s">
        <v>52</v>
      </c>
      <c r="S15" s="280" t="s">
        <v>52</v>
      </c>
      <c r="T15" s="280" t="s">
        <v>52</v>
      </c>
      <c r="U15" s="280" t="s">
        <v>52</v>
      </c>
      <c r="V15" s="277" t="s">
        <v>52</v>
      </c>
      <c r="W15" s="750" t="s">
        <v>52</v>
      </c>
      <c r="X15" s="753" t="s">
        <v>58</v>
      </c>
      <c r="Y15" s="281" t="s">
        <v>52</v>
      </c>
      <c r="Z15" s="284" t="s">
        <v>52</v>
      </c>
      <c r="AA15" s="288" t="s">
        <v>52</v>
      </c>
      <c r="AB15" s="283" t="s">
        <v>52</v>
      </c>
      <c r="AC15" s="280" t="s">
        <v>52</v>
      </c>
      <c r="AD15" s="276" t="s">
        <v>52</v>
      </c>
      <c r="AE15" s="276" t="s">
        <v>52</v>
      </c>
      <c r="AF15" s="281" t="s">
        <v>52</v>
      </c>
      <c r="AG15" s="287" t="s">
        <v>52</v>
      </c>
      <c r="AH15" s="280" t="s">
        <v>52</v>
      </c>
      <c r="AI15" s="280" t="s">
        <v>52</v>
      </c>
      <c r="AJ15" s="280" t="s">
        <v>52</v>
      </c>
      <c r="AK15" s="280" t="s">
        <v>52</v>
      </c>
      <c r="AL15" s="280" t="s">
        <v>52</v>
      </c>
      <c r="AM15" s="280" t="s">
        <v>52</v>
      </c>
      <c r="AN15" s="280" t="s">
        <v>52</v>
      </c>
      <c r="AO15" s="280" t="s">
        <v>52</v>
      </c>
      <c r="AP15" s="280" t="s">
        <v>52</v>
      </c>
      <c r="AQ15" s="280" t="s">
        <v>52</v>
      </c>
      <c r="AR15" s="280" t="s">
        <v>52</v>
      </c>
      <c r="AS15" s="280" t="s">
        <v>52</v>
      </c>
      <c r="AT15" s="280" t="s">
        <v>52</v>
      </c>
      <c r="AU15" s="280" t="s">
        <v>52</v>
      </c>
      <c r="AV15" s="280" t="s">
        <v>52</v>
      </c>
      <c r="AW15" s="280" t="s">
        <v>52</v>
      </c>
      <c r="AX15" s="280" t="s">
        <v>52</v>
      </c>
      <c r="AY15" s="280" t="s">
        <v>52</v>
      </c>
      <c r="AZ15" s="280" t="s">
        <v>52</v>
      </c>
      <c r="BA15" s="280" t="s">
        <v>52</v>
      </c>
      <c r="BB15" s="280" t="s">
        <v>52</v>
      </c>
      <c r="BC15" s="726" t="s">
        <v>52</v>
      </c>
    </row>
    <row r="16" spans="2:55" ht="30.75" customHeight="1">
      <c r="B16" s="28"/>
      <c r="C16" s="29" t="s">
        <v>65</v>
      </c>
      <c r="D16" s="29"/>
      <c r="E16" s="29"/>
      <c r="F16" s="29"/>
      <c r="G16" s="29"/>
      <c r="H16" s="29"/>
      <c r="I16" s="29"/>
      <c r="J16" s="29"/>
      <c r="K16" s="29"/>
      <c r="L16" s="29"/>
      <c r="M16" s="29"/>
      <c r="N16" s="839"/>
      <c r="O16" s="96">
        <v>0.9</v>
      </c>
      <c r="P16" s="278" t="s">
        <v>52</v>
      </c>
      <c r="Q16" s="277" t="s">
        <v>52</v>
      </c>
      <c r="R16" s="286" t="s">
        <v>52</v>
      </c>
      <c r="S16" s="280" t="s">
        <v>52</v>
      </c>
      <c r="T16" s="281" t="s">
        <v>52</v>
      </c>
      <c r="U16" s="281" t="s">
        <v>52</v>
      </c>
      <c r="V16" s="284" t="s">
        <v>52</v>
      </c>
      <c r="W16" s="751" t="s">
        <v>52</v>
      </c>
      <c r="X16" s="753" t="s">
        <v>58</v>
      </c>
      <c r="Y16" s="276" t="s">
        <v>53</v>
      </c>
      <c r="Z16" s="276" t="s">
        <v>52</v>
      </c>
      <c r="AA16" s="282" t="s">
        <v>52</v>
      </c>
      <c r="AB16" s="283" t="s">
        <v>52</v>
      </c>
      <c r="AC16" s="277" t="s">
        <v>53</v>
      </c>
      <c r="AD16" s="286" t="s">
        <v>52</v>
      </c>
      <c r="AE16" s="281" t="s">
        <v>52</v>
      </c>
      <c r="AF16" s="276" t="s">
        <v>52</v>
      </c>
      <c r="AG16" s="287" t="s">
        <v>52</v>
      </c>
      <c r="AH16" s="280" t="s">
        <v>52</v>
      </c>
      <c r="AI16" s="280" t="s">
        <v>52</v>
      </c>
      <c r="AJ16" s="280" t="s">
        <v>52</v>
      </c>
      <c r="AK16" s="280" t="s">
        <v>52</v>
      </c>
      <c r="AL16" s="280" t="s">
        <v>52</v>
      </c>
      <c r="AM16" s="280" t="s">
        <v>52</v>
      </c>
      <c r="AN16" s="280" t="s">
        <v>52</v>
      </c>
      <c r="AO16" s="280" t="s">
        <v>52</v>
      </c>
      <c r="AP16" s="280" t="s">
        <v>52</v>
      </c>
      <c r="AQ16" s="280" t="s">
        <v>52</v>
      </c>
      <c r="AR16" s="280" t="s">
        <v>53</v>
      </c>
      <c r="AS16" s="280" t="s">
        <v>52</v>
      </c>
      <c r="AT16" s="280" t="s">
        <v>52</v>
      </c>
      <c r="AU16" s="280" t="s">
        <v>52</v>
      </c>
      <c r="AV16" s="280" t="s">
        <v>52</v>
      </c>
      <c r="AW16" s="280" t="s">
        <v>52</v>
      </c>
      <c r="AX16" s="280" t="s">
        <v>52</v>
      </c>
      <c r="AY16" s="280" t="s">
        <v>52</v>
      </c>
      <c r="AZ16" s="280" t="s">
        <v>52</v>
      </c>
      <c r="BA16" s="280" t="s">
        <v>53</v>
      </c>
      <c r="BB16" s="280" t="s">
        <v>52</v>
      </c>
      <c r="BC16" s="726" t="s">
        <v>52</v>
      </c>
    </row>
    <row r="17" spans="2:55" ht="28.5" customHeight="1">
      <c r="B17" s="28"/>
      <c r="C17" s="29" t="s">
        <v>66</v>
      </c>
      <c r="D17" s="29"/>
      <c r="E17" s="29"/>
      <c r="F17" s="29"/>
      <c r="G17" s="29"/>
      <c r="H17" s="29"/>
      <c r="I17" s="29"/>
      <c r="J17" s="29"/>
      <c r="K17" s="29"/>
      <c r="L17" s="29"/>
      <c r="M17" s="29"/>
      <c r="N17" s="839"/>
      <c r="O17" s="96">
        <v>0.35</v>
      </c>
      <c r="P17" s="296" t="s">
        <v>52</v>
      </c>
      <c r="Q17" s="290" t="s">
        <v>53</v>
      </c>
      <c r="R17" s="291" t="s">
        <v>53</v>
      </c>
      <c r="S17" s="292" t="s">
        <v>53</v>
      </c>
      <c r="T17" s="293" t="s">
        <v>52</v>
      </c>
      <c r="U17" s="293" t="s">
        <v>52</v>
      </c>
      <c r="V17" s="294" t="s">
        <v>53</v>
      </c>
      <c r="W17" s="752" t="s">
        <v>52</v>
      </c>
      <c r="X17" s="753" t="s">
        <v>58</v>
      </c>
      <c r="Y17" s="289" t="s">
        <v>53</v>
      </c>
      <c r="Z17" s="292" t="s">
        <v>53</v>
      </c>
      <c r="AA17" s="295" t="s">
        <v>53</v>
      </c>
      <c r="AB17" s="296" t="s">
        <v>52</v>
      </c>
      <c r="AC17" s="292" t="s">
        <v>52</v>
      </c>
      <c r="AD17" s="293" t="s">
        <v>52</v>
      </c>
      <c r="AE17" s="293" t="s">
        <v>53</v>
      </c>
      <c r="AF17" s="292" t="s">
        <v>53</v>
      </c>
      <c r="AG17" s="297" t="s">
        <v>52</v>
      </c>
      <c r="AH17" s="289" t="s">
        <v>52</v>
      </c>
      <c r="AI17" s="292" t="s">
        <v>52</v>
      </c>
      <c r="AJ17" s="292" t="s">
        <v>53</v>
      </c>
      <c r="AK17" s="292" t="s">
        <v>52</v>
      </c>
      <c r="AL17" s="292" t="s">
        <v>53</v>
      </c>
      <c r="AM17" s="292" t="s">
        <v>53</v>
      </c>
      <c r="AN17" s="292" t="s">
        <v>53</v>
      </c>
      <c r="AO17" s="292" t="s">
        <v>53</v>
      </c>
      <c r="AP17" s="292" t="s">
        <v>52</v>
      </c>
      <c r="AQ17" s="292" t="s">
        <v>52</v>
      </c>
      <c r="AR17" s="292" t="s">
        <v>53</v>
      </c>
      <c r="AS17" s="292" t="s">
        <v>53</v>
      </c>
      <c r="AT17" s="292" t="s">
        <v>53</v>
      </c>
      <c r="AU17" s="292" t="s">
        <v>53</v>
      </c>
      <c r="AV17" s="292" t="s">
        <v>53</v>
      </c>
      <c r="AW17" s="292" t="s">
        <v>53</v>
      </c>
      <c r="AX17" s="292" t="s">
        <v>53</v>
      </c>
      <c r="AY17" s="292" t="s">
        <v>53</v>
      </c>
      <c r="AZ17" s="292" t="s">
        <v>52</v>
      </c>
      <c r="BA17" s="292" t="s">
        <v>53</v>
      </c>
      <c r="BB17" s="292" t="s">
        <v>53</v>
      </c>
      <c r="BC17" s="726" t="s">
        <v>53</v>
      </c>
    </row>
    <row r="18" spans="2:55" ht="30.75" customHeight="1">
      <c r="B18" s="32"/>
      <c r="C18" s="33" t="s">
        <v>67</v>
      </c>
      <c r="D18" s="33"/>
      <c r="E18" s="33"/>
      <c r="F18" s="33"/>
      <c r="G18" s="33"/>
      <c r="H18" s="33"/>
      <c r="I18" s="33"/>
      <c r="J18" s="33"/>
      <c r="K18" s="33"/>
      <c r="L18" s="33"/>
      <c r="M18" s="33"/>
      <c r="N18" s="840"/>
      <c r="O18" s="741">
        <v>0.61</v>
      </c>
      <c r="P18" s="278" t="s">
        <v>59</v>
      </c>
      <c r="Q18" s="279" t="s">
        <v>52</v>
      </c>
      <c r="R18" s="283" t="s">
        <v>52</v>
      </c>
      <c r="S18" s="280" t="s">
        <v>52</v>
      </c>
      <c r="T18" s="280" t="s">
        <v>52</v>
      </c>
      <c r="U18" s="280" t="s">
        <v>52</v>
      </c>
      <c r="V18" s="277" t="s">
        <v>53</v>
      </c>
      <c r="W18" s="753" t="s">
        <v>52</v>
      </c>
      <c r="X18" s="753" t="s">
        <v>58</v>
      </c>
      <c r="Y18" s="276" t="s">
        <v>53</v>
      </c>
      <c r="Z18" s="280" t="s">
        <v>53</v>
      </c>
      <c r="AA18" s="282" t="s">
        <v>53</v>
      </c>
      <c r="AB18" s="278" t="s">
        <v>53</v>
      </c>
      <c r="AC18" s="276" t="s">
        <v>52</v>
      </c>
      <c r="AD18" s="276" t="s">
        <v>52</v>
      </c>
      <c r="AE18" s="276" t="s">
        <v>52</v>
      </c>
      <c r="AF18" s="276" t="s">
        <v>52</v>
      </c>
      <c r="AG18" s="276" t="s">
        <v>53</v>
      </c>
      <c r="AH18" s="276" t="s">
        <v>52</v>
      </c>
      <c r="AI18" s="280" t="s">
        <v>52</v>
      </c>
      <c r="AJ18" s="280" t="s">
        <v>53</v>
      </c>
      <c r="AK18" s="280" t="s">
        <v>53</v>
      </c>
      <c r="AL18" s="280" t="s">
        <v>52</v>
      </c>
      <c r="AM18" s="280" t="s">
        <v>53</v>
      </c>
      <c r="AN18" s="280" t="s">
        <v>53</v>
      </c>
      <c r="AO18" s="280" t="s">
        <v>53</v>
      </c>
      <c r="AP18" s="280" t="s">
        <v>52</v>
      </c>
      <c r="AQ18" s="280" t="s">
        <v>52</v>
      </c>
      <c r="AR18" s="280" t="s">
        <v>53</v>
      </c>
      <c r="AS18" s="280" t="s">
        <v>52</v>
      </c>
      <c r="AT18" s="280" t="s">
        <v>52</v>
      </c>
      <c r="AU18" s="280" t="s">
        <v>52</v>
      </c>
      <c r="AV18" s="280" t="s">
        <v>53</v>
      </c>
      <c r="AW18" s="280" t="s">
        <v>53</v>
      </c>
      <c r="AX18" s="280" t="s">
        <v>52</v>
      </c>
      <c r="AY18" s="280" t="s">
        <v>52</v>
      </c>
      <c r="AZ18" s="280" t="s">
        <v>52</v>
      </c>
      <c r="BA18" s="280" t="s">
        <v>53</v>
      </c>
      <c r="BB18" s="280" t="s">
        <v>52</v>
      </c>
      <c r="BC18" s="726" t="s">
        <v>59</v>
      </c>
    </row>
    <row r="19" spans="2:55" ht="124.5" customHeight="1">
      <c r="B19" s="23" t="s">
        <v>68</v>
      </c>
      <c r="C19" s="34" t="s">
        <v>69</v>
      </c>
      <c r="D19" s="34"/>
      <c r="E19" s="34"/>
      <c r="F19" s="34"/>
      <c r="G19" s="34"/>
      <c r="H19" s="34"/>
      <c r="I19" s="34"/>
      <c r="J19" s="34"/>
      <c r="K19" s="34"/>
      <c r="L19" s="34"/>
      <c r="M19" s="34"/>
      <c r="N19" s="35" t="s">
        <v>70</v>
      </c>
      <c r="O19" s="783">
        <v>0.78</v>
      </c>
      <c r="P19" s="286" t="s">
        <v>52</v>
      </c>
      <c r="Q19" s="286" t="s">
        <v>52</v>
      </c>
      <c r="R19" s="286" t="s">
        <v>52</v>
      </c>
      <c r="S19" s="286" t="s">
        <v>52</v>
      </c>
      <c r="T19" s="286" t="s">
        <v>52</v>
      </c>
      <c r="U19" s="286" t="s">
        <v>53</v>
      </c>
      <c r="V19" s="286" t="s">
        <v>53</v>
      </c>
      <c r="W19" s="751" t="s">
        <v>52</v>
      </c>
      <c r="X19" s="748" t="s">
        <v>58</v>
      </c>
      <c r="Y19" s="286" t="s">
        <v>53</v>
      </c>
      <c r="Z19" s="278" t="s">
        <v>53</v>
      </c>
      <c r="AA19" s="286" t="s">
        <v>52</v>
      </c>
      <c r="AB19" s="286" t="s">
        <v>52</v>
      </c>
      <c r="AC19" s="286" t="s">
        <v>52</v>
      </c>
      <c r="AD19" s="286" t="s">
        <v>52</v>
      </c>
      <c r="AE19" s="286" t="s">
        <v>52</v>
      </c>
      <c r="AF19" s="286" t="s">
        <v>52</v>
      </c>
      <c r="AG19" s="286" t="s">
        <v>53</v>
      </c>
      <c r="AH19" s="286" t="s">
        <v>52</v>
      </c>
      <c r="AI19" s="286" t="s">
        <v>52</v>
      </c>
      <c r="AJ19" s="286" t="s">
        <v>53</v>
      </c>
      <c r="AK19" s="286" t="s">
        <v>53</v>
      </c>
      <c r="AL19" s="286" t="s">
        <v>52</v>
      </c>
      <c r="AM19" s="286" t="s">
        <v>52</v>
      </c>
      <c r="AN19" s="286" t="s">
        <v>52</v>
      </c>
      <c r="AO19" s="286" t="s">
        <v>52</v>
      </c>
      <c r="AP19" s="286" t="s">
        <v>52</v>
      </c>
      <c r="AQ19" s="286" t="s">
        <v>52</v>
      </c>
      <c r="AR19" s="286" t="s">
        <v>52</v>
      </c>
      <c r="AS19" s="286" t="s">
        <v>52</v>
      </c>
      <c r="AT19" s="286" t="s">
        <v>52</v>
      </c>
      <c r="AU19" s="286" t="s">
        <v>52</v>
      </c>
      <c r="AV19" s="286" t="s">
        <v>53</v>
      </c>
      <c r="AW19" s="286" t="s">
        <v>52</v>
      </c>
      <c r="AX19" s="286" t="s">
        <v>52</v>
      </c>
      <c r="AY19" s="286" t="s">
        <v>52</v>
      </c>
      <c r="AZ19" s="286" t="s">
        <v>52</v>
      </c>
      <c r="BA19" s="286" t="s">
        <v>52</v>
      </c>
      <c r="BB19" s="286" t="s">
        <v>52</v>
      </c>
      <c r="BC19" s="727" t="s">
        <v>52</v>
      </c>
    </row>
    <row r="20" spans="2:55" ht="45" customHeight="1">
      <c r="B20" s="36" t="s">
        <v>71</v>
      </c>
      <c r="C20" s="37" t="s">
        <v>72</v>
      </c>
      <c r="D20" s="37"/>
      <c r="E20" s="37"/>
      <c r="F20" s="37"/>
      <c r="G20" s="37"/>
      <c r="H20" s="38"/>
      <c r="I20" s="39"/>
      <c r="J20" s="40" t="s">
        <v>73</v>
      </c>
      <c r="K20" s="40" t="s">
        <v>74</v>
      </c>
      <c r="L20" s="41" t="s">
        <v>75</v>
      </c>
      <c r="M20" s="742" t="s">
        <v>76</v>
      </c>
      <c r="N20" s="870" t="s">
        <v>77</v>
      </c>
      <c r="O20" s="784"/>
      <c r="P20" s="310" t="s">
        <v>78</v>
      </c>
      <c r="Q20" s="308" t="s">
        <v>73</v>
      </c>
      <c r="R20" s="309" t="s">
        <v>79</v>
      </c>
      <c r="S20" s="309" t="s">
        <v>78</v>
      </c>
      <c r="T20" s="309" t="s">
        <v>79</v>
      </c>
      <c r="U20" s="309" t="s">
        <v>78</v>
      </c>
      <c r="V20" s="310" t="s">
        <v>79</v>
      </c>
      <c r="W20" s="754" t="s">
        <v>79</v>
      </c>
      <c r="X20" s="754" t="s">
        <v>59</v>
      </c>
      <c r="Y20" s="310" t="s">
        <v>79</v>
      </c>
      <c r="Z20" s="299" t="s">
        <v>59</v>
      </c>
      <c r="AA20" s="309" t="s">
        <v>78</v>
      </c>
      <c r="AB20" s="309" t="s">
        <v>78</v>
      </c>
      <c r="AC20" s="309" t="s">
        <v>78</v>
      </c>
      <c r="AD20" s="311" t="s">
        <v>79</v>
      </c>
      <c r="AE20" s="308" t="s">
        <v>80</v>
      </c>
      <c r="AF20" s="309" t="s">
        <v>73</v>
      </c>
      <c r="AG20" s="310" t="s">
        <v>79</v>
      </c>
      <c r="AH20" s="310" t="s">
        <v>79</v>
      </c>
      <c r="AI20" s="308" t="s">
        <v>78</v>
      </c>
      <c r="AJ20" s="309" t="s">
        <v>78</v>
      </c>
      <c r="AK20" s="309" t="s">
        <v>78</v>
      </c>
      <c r="AL20" s="311" t="s">
        <v>79</v>
      </c>
      <c r="AM20" s="310" t="s">
        <v>79</v>
      </c>
      <c r="AN20" s="312" t="s">
        <v>78</v>
      </c>
      <c r="AO20" s="308" t="s">
        <v>78</v>
      </c>
      <c r="AP20" s="309" t="s">
        <v>78</v>
      </c>
      <c r="AQ20" s="309" t="s">
        <v>78</v>
      </c>
      <c r="AR20" s="309" t="s">
        <v>78</v>
      </c>
      <c r="AS20" s="309" t="s">
        <v>80</v>
      </c>
      <c r="AT20" s="309" t="s">
        <v>78</v>
      </c>
      <c r="AU20" s="309" t="s">
        <v>78</v>
      </c>
      <c r="AV20" s="309" t="s">
        <v>80</v>
      </c>
      <c r="AW20" s="309" t="s">
        <v>78</v>
      </c>
      <c r="AX20" s="311" t="s">
        <v>79</v>
      </c>
      <c r="AY20" s="308" t="s">
        <v>78</v>
      </c>
      <c r="AZ20" s="309" t="s">
        <v>78</v>
      </c>
      <c r="BA20" s="311" t="s">
        <v>79</v>
      </c>
      <c r="BB20" s="308" t="s">
        <v>78</v>
      </c>
      <c r="BC20" s="727" t="s">
        <v>79</v>
      </c>
    </row>
    <row r="21" spans="2:55" ht="22.5" customHeight="1">
      <c r="B21" s="42"/>
      <c r="C21" s="43"/>
      <c r="D21" s="43"/>
      <c r="E21" s="43"/>
      <c r="F21" s="43"/>
      <c r="G21" s="43"/>
      <c r="H21" s="43"/>
      <c r="I21" s="44"/>
      <c r="J21" s="69">
        <v>0.05</v>
      </c>
      <c r="K21" s="45">
        <v>0.08</v>
      </c>
      <c r="L21" s="45">
        <v>0.36</v>
      </c>
      <c r="M21" s="45">
        <v>0.51</v>
      </c>
      <c r="N21" s="871"/>
      <c r="O21" s="786"/>
      <c r="P21" s="49"/>
      <c r="Q21" s="49"/>
      <c r="R21" s="50"/>
      <c r="S21" s="51"/>
      <c r="T21" s="49"/>
      <c r="U21" s="49"/>
      <c r="V21" s="49"/>
      <c r="W21" s="52"/>
      <c r="X21" s="52"/>
      <c r="Y21" s="31"/>
      <c r="Z21" s="202"/>
      <c r="AA21" s="49"/>
      <c r="AB21" s="49"/>
      <c r="AC21" s="49"/>
      <c r="AD21" s="49"/>
      <c r="AE21" s="49"/>
      <c r="AF21" s="49"/>
      <c r="AG21" s="49"/>
      <c r="AH21" s="49"/>
      <c r="AI21" s="49"/>
      <c r="AJ21" s="49"/>
      <c r="AK21" s="49"/>
      <c r="AL21" s="49"/>
      <c r="AM21" s="31"/>
      <c r="AN21" s="49"/>
      <c r="AO21" s="49"/>
      <c r="AP21" s="49"/>
      <c r="AQ21" s="49"/>
      <c r="AR21" s="49"/>
      <c r="AS21" s="49"/>
      <c r="AT21" s="49"/>
      <c r="AU21" s="49"/>
      <c r="AV21" s="49"/>
      <c r="AW21" s="49"/>
      <c r="AX21" s="49"/>
      <c r="AY21" s="49"/>
      <c r="AZ21" s="49"/>
      <c r="BA21" s="31"/>
      <c r="BB21" s="49"/>
      <c r="BC21" s="49"/>
    </row>
    <row r="22" spans="2:55" ht="18.75" customHeight="1">
      <c r="B22" s="53"/>
      <c r="C22" s="54"/>
      <c r="D22" s="54"/>
      <c r="E22" s="55"/>
      <c r="F22" s="54"/>
      <c r="G22" s="54"/>
      <c r="H22" s="54"/>
      <c r="I22" s="56" t="s">
        <v>81</v>
      </c>
      <c r="J22" s="302">
        <v>2</v>
      </c>
      <c r="K22" s="57">
        <v>3</v>
      </c>
      <c r="L22" s="57">
        <v>14</v>
      </c>
      <c r="M22" s="57">
        <v>20</v>
      </c>
      <c r="N22" s="872"/>
      <c r="O22" s="785"/>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7"/>
      <c r="AY22" s="817"/>
      <c r="AZ22" s="817"/>
      <c r="BA22" s="817"/>
      <c r="BB22" s="817"/>
      <c r="BC22" s="818"/>
    </row>
    <row r="23" spans="2:55" ht="30" customHeight="1">
      <c r="B23" s="36" t="s">
        <v>82</v>
      </c>
      <c r="C23" s="58" t="s">
        <v>83</v>
      </c>
      <c r="D23" s="58"/>
      <c r="E23" s="58"/>
      <c r="F23" s="58"/>
      <c r="G23" s="58"/>
      <c r="H23" s="58"/>
      <c r="I23" s="58"/>
      <c r="J23" s="58"/>
      <c r="K23" s="58"/>
      <c r="L23" s="58"/>
      <c r="M23" s="58"/>
      <c r="N23" s="863" t="s">
        <v>84</v>
      </c>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4"/>
    </row>
    <row r="24" spans="2:55" ht="63" customHeight="1">
      <c r="B24" s="19"/>
      <c r="C24" s="59" t="s">
        <v>85</v>
      </c>
      <c r="D24" s="59"/>
      <c r="E24" s="59"/>
      <c r="F24" s="59"/>
      <c r="G24" s="59"/>
      <c r="H24" s="59"/>
      <c r="I24" s="59"/>
      <c r="J24" s="59"/>
      <c r="K24" s="59"/>
      <c r="L24" s="59"/>
      <c r="M24" s="59"/>
      <c r="N24" s="863"/>
      <c r="O24" s="300">
        <v>0.95</v>
      </c>
      <c r="P24" s="278" t="s">
        <v>52</v>
      </c>
      <c r="Q24" s="276" t="s">
        <v>52</v>
      </c>
      <c r="R24" s="276" t="s">
        <v>52</v>
      </c>
      <c r="S24" s="276" t="s">
        <v>52</v>
      </c>
      <c r="T24" s="276" t="s">
        <v>52</v>
      </c>
      <c r="U24" s="276" t="s">
        <v>52</v>
      </c>
      <c r="V24" s="276" t="s">
        <v>52</v>
      </c>
      <c r="W24" s="755" t="s">
        <v>52</v>
      </c>
      <c r="X24" s="755" t="s">
        <v>53</v>
      </c>
      <c r="Y24" s="276" t="s">
        <v>52</v>
      </c>
      <c r="Z24" s="276" t="s">
        <v>52</v>
      </c>
      <c r="AA24" s="276" t="s">
        <v>52</v>
      </c>
      <c r="AB24" s="276" t="s">
        <v>52</v>
      </c>
      <c r="AC24" s="276" t="s">
        <v>52</v>
      </c>
      <c r="AD24" s="276" t="s">
        <v>52</v>
      </c>
      <c r="AE24" s="276" t="s">
        <v>52</v>
      </c>
      <c r="AF24" s="276" t="s">
        <v>52</v>
      </c>
      <c r="AG24" s="276" t="s">
        <v>52</v>
      </c>
      <c r="AH24" s="276" t="s">
        <v>52</v>
      </c>
      <c r="AI24" s="276" t="s">
        <v>52</v>
      </c>
      <c r="AJ24" s="276" t="s">
        <v>52</v>
      </c>
      <c r="AK24" s="276" t="s">
        <v>52</v>
      </c>
      <c r="AL24" s="276" t="s">
        <v>52</v>
      </c>
      <c r="AM24" s="276" t="s">
        <v>52</v>
      </c>
      <c r="AN24" s="276" t="s">
        <v>52</v>
      </c>
      <c r="AO24" s="276" t="s">
        <v>52</v>
      </c>
      <c r="AP24" s="276" t="s">
        <v>52</v>
      </c>
      <c r="AQ24" s="276" t="s">
        <v>52</v>
      </c>
      <c r="AR24" s="276" t="s">
        <v>52</v>
      </c>
      <c r="AS24" s="276" t="s">
        <v>52</v>
      </c>
      <c r="AT24" s="276" t="s">
        <v>52</v>
      </c>
      <c r="AU24" s="276" t="s">
        <v>52</v>
      </c>
      <c r="AV24" s="276" t="s">
        <v>52</v>
      </c>
      <c r="AW24" s="276" t="s">
        <v>52</v>
      </c>
      <c r="AX24" s="276" t="s">
        <v>52</v>
      </c>
      <c r="AY24" s="276" t="s">
        <v>52</v>
      </c>
      <c r="AZ24" s="276" t="s">
        <v>52</v>
      </c>
      <c r="BA24" s="276" t="s">
        <v>52</v>
      </c>
      <c r="BB24" s="276" t="s">
        <v>52</v>
      </c>
      <c r="BC24" s="276" t="s">
        <v>52</v>
      </c>
    </row>
    <row r="25" spans="2:55" ht="66.75" customHeight="1">
      <c r="B25" s="19"/>
      <c r="C25" s="59" t="s">
        <v>86</v>
      </c>
      <c r="D25" s="59"/>
      <c r="E25" s="59"/>
      <c r="F25" s="59"/>
      <c r="G25" s="59"/>
      <c r="H25" s="59"/>
      <c r="I25" s="59"/>
      <c r="J25" s="59"/>
      <c r="K25" s="59"/>
      <c r="L25" s="59"/>
      <c r="M25" s="59"/>
      <c r="N25" s="863"/>
      <c r="O25" s="313">
        <v>0.82</v>
      </c>
      <c r="P25" s="283" t="s">
        <v>52</v>
      </c>
      <c r="Q25" s="280" t="s">
        <v>53</v>
      </c>
      <c r="R25" s="280" t="s">
        <v>52</v>
      </c>
      <c r="S25" s="280" t="s">
        <v>52</v>
      </c>
      <c r="T25" s="280" t="s">
        <v>52</v>
      </c>
      <c r="U25" s="280" t="s">
        <v>52</v>
      </c>
      <c r="V25" s="280" t="s">
        <v>53</v>
      </c>
      <c r="W25" s="753" t="s">
        <v>52</v>
      </c>
      <c r="X25" s="753" t="s">
        <v>58</v>
      </c>
      <c r="Y25" s="280" t="s">
        <v>52</v>
      </c>
      <c r="Z25" s="280" t="s">
        <v>52</v>
      </c>
      <c r="AA25" s="314" t="s">
        <v>52</v>
      </c>
      <c r="AB25" s="280" t="s">
        <v>52</v>
      </c>
      <c r="AC25" s="280" t="s">
        <v>53</v>
      </c>
      <c r="AD25" s="280" t="s">
        <v>59</v>
      </c>
      <c r="AE25" s="280" t="s">
        <v>53</v>
      </c>
      <c r="AF25" s="280" t="s">
        <v>53</v>
      </c>
      <c r="AG25" s="280" t="s">
        <v>52</v>
      </c>
      <c r="AH25" s="280" t="s">
        <v>52</v>
      </c>
      <c r="AI25" s="280" t="s">
        <v>52</v>
      </c>
      <c r="AJ25" s="280" t="s">
        <v>52</v>
      </c>
      <c r="AK25" s="280" t="s">
        <v>52</v>
      </c>
      <c r="AL25" s="280" t="s">
        <v>52</v>
      </c>
      <c r="AM25" s="280" t="s">
        <v>52</v>
      </c>
      <c r="AN25" s="280" t="s">
        <v>52</v>
      </c>
      <c r="AO25" s="280" t="s">
        <v>52</v>
      </c>
      <c r="AP25" s="280" t="s">
        <v>52</v>
      </c>
      <c r="AQ25" s="280" t="s">
        <v>52</v>
      </c>
      <c r="AR25" s="280" t="s">
        <v>53</v>
      </c>
      <c r="AS25" s="280" t="s">
        <v>52</v>
      </c>
      <c r="AT25" s="280" t="s">
        <v>52</v>
      </c>
      <c r="AU25" s="280" t="s">
        <v>52</v>
      </c>
      <c r="AV25" s="280" t="s">
        <v>52</v>
      </c>
      <c r="AW25" s="280" t="s">
        <v>52</v>
      </c>
      <c r="AX25" s="280" t="s">
        <v>52</v>
      </c>
      <c r="AY25" s="280" t="s">
        <v>52</v>
      </c>
      <c r="AZ25" s="280" t="s">
        <v>52</v>
      </c>
      <c r="BA25" s="280" t="s">
        <v>53</v>
      </c>
      <c r="BB25" s="280" t="s">
        <v>52</v>
      </c>
      <c r="BC25" s="280" t="s">
        <v>52</v>
      </c>
    </row>
    <row r="26" spans="2:55" ht="90.75" customHeight="1">
      <c r="B26" s="60"/>
      <c r="C26" s="61" t="s">
        <v>87</v>
      </c>
      <c r="D26" s="61"/>
      <c r="E26" s="61"/>
      <c r="F26" s="61"/>
      <c r="G26" s="61"/>
      <c r="H26" s="61"/>
      <c r="I26" s="61"/>
      <c r="J26" s="61"/>
      <c r="K26" s="61"/>
      <c r="L26" s="61"/>
      <c r="M26" s="61"/>
      <c r="N26" s="863"/>
      <c r="O26" s="313">
        <v>1</v>
      </c>
      <c r="P26" s="283" t="s">
        <v>52</v>
      </c>
      <c r="Q26" s="280" t="s">
        <v>58</v>
      </c>
      <c r="R26" s="280" t="s">
        <v>52</v>
      </c>
      <c r="S26" s="280" t="s">
        <v>52</v>
      </c>
      <c r="T26" s="280" t="s">
        <v>52</v>
      </c>
      <c r="U26" s="280" t="s">
        <v>52</v>
      </c>
      <c r="V26" s="280" t="s">
        <v>58</v>
      </c>
      <c r="W26" s="753" t="s">
        <v>52</v>
      </c>
      <c r="X26" s="773" t="s">
        <v>58</v>
      </c>
      <c r="Y26" s="280" t="s">
        <v>52</v>
      </c>
      <c r="Z26" s="280" t="s">
        <v>59</v>
      </c>
      <c r="AA26" s="314" t="s">
        <v>52</v>
      </c>
      <c r="AB26" s="280" t="s">
        <v>52</v>
      </c>
      <c r="AC26" s="280" t="s">
        <v>58</v>
      </c>
      <c r="AD26" s="280" t="s">
        <v>59</v>
      </c>
      <c r="AE26" s="280" t="s">
        <v>58</v>
      </c>
      <c r="AF26" s="280" t="s">
        <v>58</v>
      </c>
      <c r="AG26" s="280" t="s">
        <v>52</v>
      </c>
      <c r="AH26" s="280" t="s">
        <v>52</v>
      </c>
      <c r="AI26" s="280" t="s">
        <v>52</v>
      </c>
      <c r="AJ26" s="280" t="s">
        <v>52</v>
      </c>
      <c r="AK26" s="280" t="s">
        <v>52</v>
      </c>
      <c r="AL26" s="280" t="s">
        <v>52</v>
      </c>
      <c r="AM26" s="280" t="s">
        <v>52</v>
      </c>
      <c r="AN26" s="280" t="s">
        <v>52</v>
      </c>
      <c r="AO26" s="280" t="s">
        <v>52</v>
      </c>
      <c r="AP26" s="280" t="s">
        <v>52</v>
      </c>
      <c r="AQ26" s="280" t="s">
        <v>52</v>
      </c>
      <c r="AR26" s="280" t="s">
        <v>58</v>
      </c>
      <c r="AS26" s="280" t="s">
        <v>59</v>
      </c>
      <c r="AT26" s="280" t="s">
        <v>52</v>
      </c>
      <c r="AU26" s="280" t="s">
        <v>52</v>
      </c>
      <c r="AV26" s="280" t="s">
        <v>52</v>
      </c>
      <c r="AW26" s="280" t="s">
        <v>59</v>
      </c>
      <c r="AX26" s="280" t="s">
        <v>52</v>
      </c>
      <c r="AY26" s="280" t="s">
        <v>52</v>
      </c>
      <c r="AZ26" s="280" t="s">
        <v>52</v>
      </c>
      <c r="BA26" s="280" t="s">
        <v>58</v>
      </c>
      <c r="BB26" s="280" t="s">
        <v>52</v>
      </c>
      <c r="BC26" s="280" t="s">
        <v>52</v>
      </c>
    </row>
    <row r="27" spans="2:55" ht="109.5" customHeight="1" thickBot="1">
      <c r="B27" s="16" t="s">
        <v>88</v>
      </c>
      <c r="C27" s="17" t="s">
        <v>89</v>
      </c>
      <c r="D27" s="17"/>
      <c r="E27" s="17"/>
      <c r="F27" s="17"/>
      <c r="G27" s="17"/>
      <c r="H27" s="17"/>
      <c r="I27" s="17"/>
      <c r="J27" s="17"/>
      <c r="K27" s="17"/>
      <c r="L27" s="17"/>
      <c r="M27" s="17"/>
      <c r="N27" s="62" t="s">
        <v>90</v>
      </c>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1"/>
    </row>
    <row r="28" spans="2:55" ht="53.25" customHeight="1">
      <c r="B28" s="42" t="s">
        <v>91</v>
      </c>
      <c r="C28" s="63" t="s">
        <v>92</v>
      </c>
      <c r="D28" s="59"/>
      <c r="E28" s="63"/>
      <c r="F28" s="63"/>
      <c r="G28" s="63"/>
      <c r="H28" s="63"/>
      <c r="I28" s="63"/>
      <c r="J28" s="63"/>
      <c r="K28" s="63"/>
      <c r="L28" s="63"/>
      <c r="M28" s="59"/>
      <c r="N28" s="64" t="s">
        <v>93</v>
      </c>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4"/>
      <c r="AY28" s="864"/>
      <c r="AZ28" s="864"/>
      <c r="BA28" s="864"/>
      <c r="BB28" s="864"/>
      <c r="BC28" s="864"/>
    </row>
    <row r="29" spans="2:55" ht="35.25" customHeight="1">
      <c r="B29" s="42"/>
      <c r="C29" s="59" t="s">
        <v>94</v>
      </c>
      <c r="D29" s="59"/>
      <c r="E29" s="59"/>
      <c r="F29" s="59"/>
      <c r="G29" s="59"/>
      <c r="H29" s="59"/>
      <c r="I29" s="59"/>
      <c r="J29" s="59"/>
      <c r="K29" s="59"/>
      <c r="L29" s="59"/>
      <c r="M29" s="59"/>
      <c r="N29" s="65"/>
      <c r="O29" s="300">
        <v>0.71</v>
      </c>
      <c r="P29" s="273" t="s">
        <v>59</v>
      </c>
      <c r="Q29" s="270" t="s">
        <v>52</v>
      </c>
      <c r="R29" s="272" t="s">
        <v>52</v>
      </c>
      <c r="S29" s="270" t="s">
        <v>53</v>
      </c>
      <c r="T29" s="272" t="s">
        <v>52</v>
      </c>
      <c r="U29" s="272" t="s">
        <v>52</v>
      </c>
      <c r="V29" s="272" t="s">
        <v>52</v>
      </c>
      <c r="W29" s="756" t="s">
        <v>52</v>
      </c>
      <c r="X29" s="774" t="s">
        <v>53</v>
      </c>
      <c r="Y29" s="272" t="s">
        <v>52</v>
      </c>
      <c r="Z29" s="270" t="s">
        <v>53</v>
      </c>
      <c r="AA29" s="270" t="s">
        <v>52</v>
      </c>
      <c r="AB29" s="270" t="s">
        <v>53</v>
      </c>
      <c r="AC29" s="272" t="s">
        <v>52</v>
      </c>
      <c r="AD29" s="272" t="s">
        <v>52</v>
      </c>
      <c r="AE29" s="272" t="s">
        <v>52</v>
      </c>
      <c r="AF29" s="272" t="s">
        <v>52</v>
      </c>
      <c r="AG29" s="270" t="s">
        <v>52</v>
      </c>
      <c r="AH29" s="270" t="s">
        <v>52</v>
      </c>
      <c r="AI29" s="270" t="s">
        <v>53</v>
      </c>
      <c r="AJ29" s="272" t="s">
        <v>52</v>
      </c>
      <c r="AK29" s="270" t="s">
        <v>52</v>
      </c>
      <c r="AL29" s="270" t="s">
        <v>53</v>
      </c>
      <c r="AM29" s="272" t="s">
        <v>52</v>
      </c>
      <c r="AN29" s="272" t="s">
        <v>52</v>
      </c>
      <c r="AO29" s="270" t="s">
        <v>52</v>
      </c>
      <c r="AP29" s="270" t="s">
        <v>52</v>
      </c>
      <c r="AQ29" s="270" t="s">
        <v>52</v>
      </c>
      <c r="AR29" s="272" t="s">
        <v>52</v>
      </c>
      <c r="AS29" s="270" t="s">
        <v>53</v>
      </c>
      <c r="AT29" s="270" t="s">
        <v>52</v>
      </c>
      <c r="AU29" s="272" t="s">
        <v>52</v>
      </c>
      <c r="AV29" s="270" t="s">
        <v>53</v>
      </c>
      <c r="AW29" s="270" t="s">
        <v>53</v>
      </c>
      <c r="AX29" s="270" t="s">
        <v>53</v>
      </c>
      <c r="AY29" s="272" t="s">
        <v>52</v>
      </c>
      <c r="AZ29" s="270" t="s">
        <v>52</v>
      </c>
      <c r="BA29" s="270" t="s">
        <v>53</v>
      </c>
      <c r="BB29" s="270" t="s">
        <v>52</v>
      </c>
      <c r="BC29" s="270" t="s">
        <v>52</v>
      </c>
    </row>
    <row r="30" spans="2:55" ht="35.25" customHeight="1">
      <c r="B30" s="42"/>
      <c r="C30" s="59" t="s">
        <v>95</v>
      </c>
      <c r="D30" s="59"/>
      <c r="E30" s="59"/>
      <c r="F30" s="59"/>
      <c r="G30" s="59"/>
      <c r="H30" s="59"/>
      <c r="I30" s="59"/>
      <c r="J30" s="59"/>
      <c r="K30" s="59"/>
      <c r="L30" s="59"/>
      <c r="M30" s="59"/>
      <c r="N30" s="65"/>
      <c r="O30" s="313">
        <v>0.81</v>
      </c>
      <c r="P30" s="275" t="s">
        <v>53</v>
      </c>
      <c r="Q30" s="271" t="s">
        <v>52</v>
      </c>
      <c r="R30" s="274" t="s">
        <v>52</v>
      </c>
      <c r="S30" s="271" t="s">
        <v>52</v>
      </c>
      <c r="T30" s="274" t="s">
        <v>52</v>
      </c>
      <c r="U30" s="274" t="s">
        <v>52</v>
      </c>
      <c r="V30" s="274" t="s">
        <v>52</v>
      </c>
      <c r="W30" s="757" t="s">
        <v>52</v>
      </c>
      <c r="X30" s="775" t="s">
        <v>52</v>
      </c>
      <c r="Y30" s="274" t="s">
        <v>52</v>
      </c>
      <c r="Z30" s="274" t="s">
        <v>52</v>
      </c>
      <c r="AA30" s="271" t="s">
        <v>52</v>
      </c>
      <c r="AB30" s="271" t="s">
        <v>52</v>
      </c>
      <c r="AC30" s="274" t="s">
        <v>52</v>
      </c>
      <c r="AD30" s="274" t="s">
        <v>52</v>
      </c>
      <c r="AE30" s="274" t="s">
        <v>53</v>
      </c>
      <c r="AF30" s="274" t="s">
        <v>52</v>
      </c>
      <c r="AG30" s="271" t="s">
        <v>52</v>
      </c>
      <c r="AH30" s="271" t="s">
        <v>52</v>
      </c>
      <c r="AI30" s="271" t="s">
        <v>53</v>
      </c>
      <c r="AJ30" s="274" t="s">
        <v>52</v>
      </c>
      <c r="AK30" s="271" t="s">
        <v>52</v>
      </c>
      <c r="AL30" s="274" t="s">
        <v>52</v>
      </c>
      <c r="AM30" s="274" t="s">
        <v>52</v>
      </c>
      <c r="AN30" s="274" t="s">
        <v>52</v>
      </c>
      <c r="AO30" s="271" t="s">
        <v>52</v>
      </c>
      <c r="AP30" s="271" t="s">
        <v>52</v>
      </c>
      <c r="AQ30" s="271" t="s">
        <v>52</v>
      </c>
      <c r="AR30" s="274" t="s">
        <v>52</v>
      </c>
      <c r="AS30" s="271" t="s">
        <v>52</v>
      </c>
      <c r="AT30" s="271" t="s">
        <v>52</v>
      </c>
      <c r="AU30" s="274" t="s">
        <v>52</v>
      </c>
      <c r="AV30" s="271" t="s">
        <v>53</v>
      </c>
      <c r="AW30" s="271" t="s">
        <v>53</v>
      </c>
      <c r="AX30" s="271" t="s">
        <v>52</v>
      </c>
      <c r="AY30" s="274" t="s">
        <v>52</v>
      </c>
      <c r="AZ30" s="271" t="s">
        <v>53</v>
      </c>
      <c r="BA30" s="271" t="s">
        <v>53</v>
      </c>
      <c r="BB30" s="271" t="s">
        <v>52</v>
      </c>
      <c r="BC30" s="271" t="s">
        <v>52</v>
      </c>
    </row>
    <row r="31" spans="2:55" ht="35.25" customHeight="1">
      <c r="B31" s="42"/>
      <c r="C31" s="59" t="s">
        <v>96</v>
      </c>
      <c r="D31" s="59"/>
      <c r="E31" s="59"/>
      <c r="F31" s="59"/>
      <c r="G31" s="59"/>
      <c r="H31" s="59"/>
      <c r="I31" s="59"/>
      <c r="J31" s="59"/>
      <c r="K31" s="59"/>
      <c r="L31" s="59"/>
      <c r="M31" s="59"/>
      <c r="N31" s="65"/>
      <c r="O31" s="313">
        <v>0.71</v>
      </c>
      <c r="P31" s="275" t="s">
        <v>52</v>
      </c>
      <c r="Q31" s="271" t="s">
        <v>52</v>
      </c>
      <c r="R31" s="274" t="s">
        <v>52</v>
      </c>
      <c r="S31" s="271" t="s">
        <v>52</v>
      </c>
      <c r="T31" s="274" t="s">
        <v>52</v>
      </c>
      <c r="U31" s="274" t="s">
        <v>52</v>
      </c>
      <c r="V31" s="274" t="s">
        <v>52</v>
      </c>
      <c r="W31" s="757" t="s">
        <v>52</v>
      </c>
      <c r="X31" s="775" t="s">
        <v>52</v>
      </c>
      <c r="Y31" s="274" t="s">
        <v>52</v>
      </c>
      <c r="Z31" s="271" t="s">
        <v>53</v>
      </c>
      <c r="AA31" s="271" t="s">
        <v>52</v>
      </c>
      <c r="AB31" s="271" t="s">
        <v>52</v>
      </c>
      <c r="AC31" s="274" t="s">
        <v>52</v>
      </c>
      <c r="AD31" s="274" t="s">
        <v>52</v>
      </c>
      <c r="AE31" s="274" t="s">
        <v>53</v>
      </c>
      <c r="AF31" s="274" t="s">
        <v>52</v>
      </c>
      <c r="AG31" s="271" t="s">
        <v>53</v>
      </c>
      <c r="AH31" s="271" t="s">
        <v>52</v>
      </c>
      <c r="AI31" s="271" t="s">
        <v>53</v>
      </c>
      <c r="AJ31" s="274" t="s">
        <v>52</v>
      </c>
      <c r="AK31" s="271" t="s">
        <v>52</v>
      </c>
      <c r="AL31" s="274" t="s">
        <v>52</v>
      </c>
      <c r="AM31" s="274" t="s">
        <v>53</v>
      </c>
      <c r="AN31" s="271" t="s">
        <v>52</v>
      </c>
      <c r="AO31" s="271" t="s">
        <v>52</v>
      </c>
      <c r="AP31" s="271" t="s">
        <v>53</v>
      </c>
      <c r="AQ31" s="271" t="s">
        <v>52</v>
      </c>
      <c r="AR31" s="274" t="s">
        <v>52</v>
      </c>
      <c r="AS31" s="271" t="s">
        <v>52</v>
      </c>
      <c r="AT31" s="271" t="s">
        <v>52</v>
      </c>
      <c r="AU31" s="274" t="s">
        <v>52</v>
      </c>
      <c r="AV31" s="271" t="s">
        <v>53</v>
      </c>
      <c r="AW31" s="271" t="s">
        <v>53</v>
      </c>
      <c r="AX31" s="271" t="s">
        <v>52</v>
      </c>
      <c r="AY31" s="274" t="s">
        <v>52</v>
      </c>
      <c r="AZ31" s="271" t="s">
        <v>53</v>
      </c>
      <c r="BA31" s="271" t="s">
        <v>53</v>
      </c>
      <c r="BB31" s="271" t="s">
        <v>53</v>
      </c>
      <c r="BC31" s="271" t="s">
        <v>52</v>
      </c>
    </row>
    <row r="32" spans="2:55" ht="18" customHeight="1">
      <c r="B32" s="66" t="s">
        <v>97</v>
      </c>
      <c r="C32" s="865" t="s">
        <v>98</v>
      </c>
      <c r="D32" s="865"/>
      <c r="E32" s="865"/>
      <c r="F32" s="865"/>
      <c r="G32" s="865"/>
      <c r="H32" s="865"/>
      <c r="I32" s="865"/>
      <c r="J32" s="865"/>
      <c r="K32" s="865"/>
      <c r="L32" s="865"/>
      <c r="M32" s="865"/>
      <c r="N32" s="838" t="s">
        <v>99</v>
      </c>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c r="BA32" s="864"/>
      <c r="BB32" s="864"/>
      <c r="BC32" s="864"/>
    </row>
    <row r="33" spans="2:55" ht="21.75" customHeight="1">
      <c r="B33" s="67"/>
      <c r="C33" s="20" t="s">
        <v>100</v>
      </c>
      <c r="D33" s="20"/>
      <c r="E33" s="20"/>
      <c r="F33" s="20"/>
      <c r="G33" s="20"/>
      <c r="H33" s="20"/>
      <c r="I33" s="20"/>
      <c r="J33" s="20"/>
      <c r="K33" s="20"/>
      <c r="L33" s="20"/>
      <c r="M33" s="20"/>
      <c r="N33" s="839"/>
      <c r="O33" s="315">
        <v>0.22974384716565971</v>
      </c>
      <c r="P33" s="317">
        <v>0</v>
      </c>
      <c r="Q33" s="317">
        <v>6.5561163392747895E-2</v>
      </c>
      <c r="R33" s="317" t="s">
        <v>101</v>
      </c>
      <c r="S33" s="317">
        <v>0.84908705600780776</v>
      </c>
      <c r="T33" s="317">
        <v>0.19347027169842496</v>
      </c>
      <c r="U33" s="317">
        <v>1.9697837961344829E-2</v>
      </c>
      <c r="V33" s="317">
        <v>0.85859036736151406</v>
      </c>
      <c r="W33" s="758">
        <v>0.18003339619499417</v>
      </c>
      <c r="X33" s="758">
        <v>0.43247199712448336</v>
      </c>
      <c r="Y33" s="317">
        <v>7.1474894089088817E-2</v>
      </c>
      <c r="Z33" s="317">
        <v>0</v>
      </c>
      <c r="AA33" s="317">
        <v>6.7305056453896464E-2</v>
      </c>
      <c r="AB33" s="317">
        <v>0</v>
      </c>
      <c r="AC33" s="317">
        <v>0.59659963715980735</v>
      </c>
      <c r="AD33" s="317">
        <v>0.49645684099043413</v>
      </c>
      <c r="AE33" s="317">
        <v>0</v>
      </c>
      <c r="AF33" s="317">
        <v>0.38150754509542395</v>
      </c>
      <c r="AG33" s="317">
        <v>0</v>
      </c>
      <c r="AH33" s="317">
        <v>0.21768353722747305</v>
      </c>
      <c r="AI33" s="317">
        <v>0</v>
      </c>
      <c r="AJ33" s="317">
        <v>2.3184482030004925E-2</v>
      </c>
      <c r="AK33" s="317">
        <v>4.732505418421476E-2</v>
      </c>
      <c r="AL33" s="317">
        <v>9.8008456297062424E-2</v>
      </c>
      <c r="AM33" s="317">
        <v>0</v>
      </c>
      <c r="AN33" s="300">
        <v>1.2966345007376976E-2</v>
      </c>
      <c r="AO33" s="317">
        <v>0.24411876905272187</v>
      </c>
      <c r="AP33" s="317">
        <v>0</v>
      </c>
      <c r="AQ33" s="317">
        <v>0.98908970586301115</v>
      </c>
      <c r="AR33" s="317">
        <v>0.93558644998290741</v>
      </c>
      <c r="AS33" s="317">
        <v>0.9675293055891393</v>
      </c>
      <c r="AT33" s="317">
        <v>0</v>
      </c>
      <c r="AU33" s="317">
        <v>0.20681739144686853</v>
      </c>
      <c r="AV33" s="317">
        <v>0</v>
      </c>
      <c r="AW33" s="317">
        <v>0</v>
      </c>
      <c r="AX33" s="317">
        <v>9.5307664241675902E-2</v>
      </c>
      <c r="AY33" s="317">
        <v>7.838388870813183E-2</v>
      </c>
      <c r="AZ33" s="317">
        <v>0</v>
      </c>
      <c r="BA33" s="317">
        <v>0</v>
      </c>
      <c r="BB33" s="317">
        <v>0</v>
      </c>
      <c r="BC33" s="300">
        <v>0.14764322401914717</v>
      </c>
    </row>
    <row r="34" spans="2:55" ht="21.75" customHeight="1">
      <c r="B34" s="67"/>
      <c r="C34" s="20" t="s">
        <v>102</v>
      </c>
      <c r="D34" s="20"/>
      <c r="E34" s="20"/>
      <c r="F34" s="20"/>
      <c r="G34" s="20"/>
      <c r="H34" s="20"/>
      <c r="I34" s="20"/>
      <c r="J34" s="20"/>
      <c r="K34" s="20"/>
      <c r="L34" s="20"/>
      <c r="M34" s="20"/>
      <c r="N34" s="839"/>
      <c r="O34" s="316">
        <v>0.10860174606112324</v>
      </c>
      <c r="P34" s="318">
        <v>0.44487929372756246</v>
      </c>
      <c r="Q34" s="318">
        <v>0.84850537934775283</v>
      </c>
      <c r="R34" s="319" t="s">
        <v>101</v>
      </c>
      <c r="S34" s="318">
        <v>0</v>
      </c>
      <c r="T34" s="318">
        <v>0</v>
      </c>
      <c r="U34" s="318">
        <v>0.33241314959013024</v>
      </c>
      <c r="V34" s="318">
        <v>0</v>
      </c>
      <c r="W34" s="759">
        <v>0</v>
      </c>
      <c r="X34" s="759">
        <v>0</v>
      </c>
      <c r="Y34" s="318">
        <v>0</v>
      </c>
      <c r="Z34" s="318">
        <v>0</v>
      </c>
      <c r="AA34" s="318">
        <v>0.46754500295066925</v>
      </c>
      <c r="AB34" s="318">
        <v>7.8981401448600844E-2</v>
      </c>
      <c r="AC34" s="318">
        <v>0</v>
      </c>
      <c r="AD34" s="318">
        <v>0</v>
      </c>
      <c r="AE34" s="318">
        <v>0</v>
      </c>
      <c r="AF34" s="318">
        <v>0</v>
      </c>
      <c r="AG34" s="318">
        <v>0</v>
      </c>
      <c r="AH34" s="318">
        <v>3.0062793328046386E-2</v>
      </c>
      <c r="AI34" s="318">
        <v>0</v>
      </c>
      <c r="AJ34" s="318">
        <v>0</v>
      </c>
      <c r="AK34" s="318">
        <v>9.0328536433889509E-2</v>
      </c>
      <c r="AL34" s="318">
        <v>0</v>
      </c>
      <c r="AM34" s="318">
        <v>0</v>
      </c>
      <c r="AN34" s="313">
        <v>0</v>
      </c>
      <c r="AO34" s="318">
        <v>0</v>
      </c>
      <c r="AP34" s="318">
        <v>0</v>
      </c>
      <c r="AQ34" s="318">
        <v>0</v>
      </c>
      <c r="AR34" s="318">
        <v>0</v>
      </c>
      <c r="AS34" s="318">
        <v>0</v>
      </c>
      <c r="AT34" s="318">
        <v>0.12052559045600211</v>
      </c>
      <c r="AU34" s="318">
        <v>0</v>
      </c>
      <c r="AV34" s="318">
        <v>0</v>
      </c>
      <c r="AW34" s="318">
        <v>0</v>
      </c>
      <c r="AX34" s="318">
        <v>0</v>
      </c>
      <c r="AY34" s="318">
        <v>0</v>
      </c>
      <c r="AZ34" s="318">
        <v>0</v>
      </c>
      <c r="BA34" s="318">
        <v>0</v>
      </c>
      <c r="BB34" s="318">
        <v>0</v>
      </c>
      <c r="BC34" s="313">
        <v>0</v>
      </c>
    </row>
    <row r="35" spans="2:55" ht="21.75" customHeight="1">
      <c r="B35" s="42"/>
      <c r="C35" s="43" t="s">
        <v>103</v>
      </c>
      <c r="D35" s="43"/>
      <c r="E35" s="43"/>
      <c r="F35" s="43"/>
      <c r="G35" s="43"/>
      <c r="H35" s="43"/>
      <c r="I35" s="43"/>
      <c r="J35" s="43"/>
      <c r="K35" s="43"/>
      <c r="L35" s="43"/>
      <c r="M35" s="43"/>
      <c r="N35" s="839"/>
      <c r="O35" s="316">
        <v>0.33834559322678298</v>
      </c>
      <c r="P35" s="318">
        <v>0.44487929372756246</v>
      </c>
      <c r="Q35" s="318">
        <v>0.91406654274050081</v>
      </c>
      <c r="R35" s="318" t="s">
        <v>101</v>
      </c>
      <c r="S35" s="318">
        <v>0.84908705600780776</v>
      </c>
      <c r="T35" s="318">
        <v>0.19347027169842496</v>
      </c>
      <c r="U35" s="318">
        <v>0.35211098755147507</v>
      </c>
      <c r="V35" s="318">
        <v>0.85859036736151406</v>
      </c>
      <c r="W35" s="759">
        <v>0.18003339619499417</v>
      </c>
      <c r="X35" s="759">
        <v>0.43247199712448336</v>
      </c>
      <c r="Y35" s="318">
        <v>7.1474894089088817E-2</v>
      </c>
      <c r="Z35" s="318">
        <v>0</v>
      </c>
      <c r="AA35" s="318">
        <v>0.53485005940456576</v>
      </c>
      <c r="AB35" s="318">
        <v>7.8981401448600844E-2</v>
      </c>
      <c r="AC35" s="318">
        <v>0.59659963715980735</v>
      </c>
      <c r="AD35" s="318">
        <v>0.49645684099043413</v>
      </c>
      <c r="AE35" s="318">
        <v>0</v>
      </c>
      <c r="AF35" s="318">
        <v>0.38150754509542395</v>
      </c>
      <c r="AG35" s="318">
        <v>0</v>
      </c>
      <c r="AH35" s="318">
        <v>0.24774633055551945</v>
      </c>
      <c r="AI35" s="318">
        <v>0</v>
      </c>
      <c r="AJ35" s="318">
        <v>2.3184482030004925E-2</v>
      </c>
      <c r="AK35" s="318">
        <v>0.13765359061810428</v>
      </c>
      <c r="AL35" s="318">
        <v>9.8008456297062424E-2</v>
      </c>
      <c r="AM35" s="318">
        <v>0</v>
      </c>
      <c r="AN35" s="313">
        <v>1.2966345007376976E-2</v>
      </c>
      <c r="AO35" s="318">
        <v>0.24411876905272187</v>
      </c>
      <c r="AP35" s="318">
        <v>0</v>
      </c>
      <c r="AQ35" s="318">
        <v>0.98908970586301115</v>
      </c>
      <c r="AR35" s="318">
        <v>0.93558644998290741</v>
      </c>
      <c r="AS35" s="318">
        <v>0.9675293055891393</v>
      </c>
      <c r="AT35" s="318">
        <v>0.12052559045600211</v>
      </c>
      <c r="AU35" s="318">
        <v>0.20681739144686853</v>
      </c>
      <c r="AV35" s="318">
        <v>0</v>
      </c>
      <c r="AW35" s="318">
        <v>0</v>
      </c>
      <c r="AX35" s="318">
        <v>9.5307664241675902E-2</v>
      </c>
      <c r="AY35" s="318">
        <v>7.838388870813183E-2</v>
      </c>
      <c r="AZ35" s="318">
        <v>0</v>
      </c>
      <c r="BA35" s="318">
        <v>0</v>
      </c>
      <c r="BB35" s="318">
        <v>0</v>
      </c>
      <c r="BC35" s="313">
        <v>0.14764322401914717</v>
      </c>
    </row>
    <row r="36" spans="2:55" ht="21.75" customHeight="1">
      <c r="B36" s="67"/>
      <c r="C36" s="20" t="s">
        <v>104</v>
      </c>
      <c r="D36" s="20"/>
      <c r="E36" s="20"/>
      <c r="F36" s="20"/>
      <c r="G36" s="20"/>
      <c r="H36" s="20"/>
      <c r="I36" s="20"/>
      <c r="J36" s="20"/>
      <c r="K36" s="20"/>
      <c r="L36" s="20"/>
      <c r="M36" s="20"/>
      <c r="N36" s="839"/>
      <c r="O36" s="316">
        <v>0.20244435249688458</v>
      </c>
      <c r="P36" s="318">
        <v>0.55512070627243759</v>
      </c>
      <c r="Q36" s="318">
        <v>7.9208073238700966E-2</v>
      </c>
      <c r="R36" s="318" t="s">
        <v>101</v>
      </c>
      <c r="S36" s="318">
        <v>0</v>
      </c>
      <c r="T36" s="318">
        <v>0.10969728318384339</v>
      </c>
      <c r="U36" s="318">
        <v>0.12150332879418473</v>
      </c>
      <c r="V36" s="318">
        <v>0</v>
      </c>
      <c r="W36" s="759">
        <v>0.33662914470634303</v>
      </c>
      <c r="X36" s="759">
        <v>0</v>
      </c>
      <c r="Y36" s="318">
        <v>0.17526477600020743</v>
      </c>
      <c r="Z36" s="318">
        <v>0</v>
      </c>
      <c r="AA36" s="318">
        <v>0</v>
      </c>
      <c r="AB36" s="318">
        <v>0.53941324187749007</v>
      </c>
      <c r="AC36" s="318">
        <v>0</v>
      </c>
      <c r="AD36" s="318">
        <v>0</v>
      </c>
      <c r="AE36" s="318">
        <v>0.49984700899767748</v>
      </c>
      <c r="AF36" s="318">
        <v>0</v>
      </c>
      <c r="AG36" s="318">
        <v>0.4008859432779931</v>
      </c>
      <c r="AH36" s="318">
        <v>5.5590946320154969E-3</v>
      </c>
      <c r="AI36" s="318">
        <v>0</v>
      </c>
      <c r="AJ36" s="318">
        <v>0.29603746594022567</v>
      </c>
      <c r="AK36" s="318">
        <v>0.19497274835997191</v>
      </c>
      <c r="AL36" s="318">
        <v>0.2813198203181263</v>
      </c>
      <c r="AM36" s="318">
        <v>0</v>
      </c>
      <c r="AN36" s="313">
        <v>0.51512002258096845</v>
      </c>
      <c r="AO36" s="318">
        <v>0.19447288401151255</v>
      </c>
      <c r="AP36" s="318">
        <v>7.39099343929117E-2</v>
      </c>
      <c r="AQ36" s="318">
        <v>0</v>
      </c>
      <c r="AR36" s="318">
        <v>0</v>
      </c>
      <c r="AS36" s="318">
        <v>0</v>
      </c>
      <c r="AT36" s="318">
        <v>0.3017186803184797</v>
      </c>
      <c r="AU36" s="318">
        <v>0.53331695815014335</v>
      </c>
      <c r="AV36" s="318">
        <v>4.2421460518037281E-2</v>
      </c>
      <c r="AW36" s="318">
        <v>0</v>
      </c>
      <c r="AX36" s="318">
        <v>0.53656721489128756</v>
      </c>
      <c r="AY36" s="318">
        <v>0.56756323711617152</v>
      </c>
      <c r="AZ36" s="318">
        <v>0.43754533532743989</v>
      </c>
      <c r="BA36" s="318">
        <v>0</v>
      </c>
      <c r="BB36" s="318">
        <v>0.40862501526898981</v>
      </c>
      <c r="BC36" s="313">
        <v>0.43582438532599771</v>
      </c>
    </row>
    <row r="37" spans="2:55" ht="21.75" customHeight="1">
      <c r="B37" s="67"/>
      <c r="C37" s="20" t="s">
        <v>105</v>
      </c>
      <c r="D37" s="20"/>
      <c r="E37" s="20"/>
      <c r="F37" s="20"/>
      <c r="G37" s="20"/>
      <c r="H37" s="20"/>
      <c r="I37" s="20"/>
      <c r="J37" s="20"/>
      <c r="K37" s="20"/>
      <c r="L37" s="20"/>
      <c r="M37" s="20"/>
      <c r="N37" s="839"/>
      <c r="O37" s="316">
        <v>0.3729116032858813</v>
      </c>
      <c r="P37" s="318">
        <v>0</v>
      </c>
      <c r="Q37" s="318">
        <v>6.7253840207982503E-3</v>
      </c>
      <c r="R37" s="318" t="s">
        <v>101</v>
      </c>
      <c r="S37" s="318">
        <v>0.15091294399219227</v>
      </c>
      <c r="T37" s="318">
        <v>0.41247785231110162</v>
      </c>
      <c r="U37" s="318">
        <v>0.41577917837054951</v>
      </c>
      <c r="V37" s="318">
        <v>0</v>
      </c>
      <c r="W37" s="759">
        <v>0.33202951647530615</v>
      </c>
      <c r="X37" s="759">
        <v>0</v>
      </c>
      <c r="Y37" s="318">
        <v>0.61480968337481934</v>
      </c>
      <c r="Z37" s="318">
        <v>0.39430151489257276</v>
      </c>
      <c r="AA37" s="318">
        <v>0.42859685771482298</v>
      </c>
      <c r="AB37" s="318">
        <v>0.35613918886540447</v>
      </c>
      <c r="AC37" s="318">
        <v>0.35212371838288586</v>
      </c>
      <c r="AD37" s="318">
        <v>0.34257084721719444</v>
      </c>
      <c r="AE37" s="318">
        <v>0.25738167472645096</v>
      </c>
      <c r="AF37" s="318">
        <v>2.8669991980688942E-2</v>
      </c>
      <c r="AG37" s="318">
        <v>0.5991140567220069</v>
      </c>
      <c r="AH37" s="318">
        <v>0.31451266917146609</v>
      </c>
      <c r="AI37" s="318">
        <v>0.42299306839881518</v>
      </c>
      <c r="AJ37" s="318">
        <v>0.67608325152332904</v>
      </c>
      <c r="AK37" s="318">
        <v>0.60050061406418531</v>
      </c>
      <c r="AL37" s="318">
        <v>0.60259602188845451</v>
      </c>
      <c r="AM37" s="318">
        <v>0.59666865544776182</v>
      </c>
      <c r="AN37" s="313">
        <v>0.36130000296807274</v>
      </c>
      <c r="AO37" s="318">
        <v>0.56140834693576558</v>
      </c>
      <c r="AP37" s="318">
        <v>0.80556548150462992</v>
      </c>
      <c r="AQ37" s="318">
        <v>4.3887611717853886E-3</v>
      </c>
      <c r="AR37" s="318">
        <v>0</v>
      </c>
      <c r="AS37" s="318">
        <v>0</v>
      </c>
      <c r="AT37" s="318">
        <v>0.57775572922551821</v>
      </c>
      <c r="AU37" s="318">
        <v>0.25986565040298809</v>
      </c>
      <c r="AV37" s="318">
        <v>0.66632076731847978</v>
      </c>
      <c r="AW37" s="318">
        <v>1</v>
      </c>
      <c r="AX37" s="318">
        <v>0.36812512086703653</v>
      </c>
      <c r="AY37" s="318">
        <v>0.30178054000957266</v>
      </c>
      <c r="AZ37" s="318">
        <v>0.38252497666333185</v>
      </c>
      <c r="BA37" s="318">
        <v>1</v>
      </c>
      <c r="BB37" s="318">
        <v>0.4478964565990658</v>
      </c>
      <c r="BC37" s="313">
        <v>0.41653239065485509</v>
      </c>
    </row>
    <row r="38" spans="2:55" ht="21.75" customHeight="1">
      <c r="B38" s="67"/>
      <c r="C38" s="20" t="s">
        <v>106</v>
      </c>
      <c r="D38" s="20"/>
      <c r="E38" s="20"/>
      <c r="F38" s="20"/>
      <c r="G38" s="20"/>
      <c r="H38" s="20"/>
      <c r="I38" s="20"/>
      <c r="J38" s="20"/>
      <c r="K38" s="20"/>
      <c r="L38" s="20"/>
      <c r="M38" s="20"/>
      <c r="N38" s="839"/>
      <c r="O38" s="316">
        <v>3.6853264611462627E-2</v>
      </c>
      <c r="P38" s="318">
        <v>0</v>
      </c>
      <c r="Q38" s="318">
        <v>0</v>
      </c>
      <c r="R38" s="318" t="s">
        <v>101</v>
      </c>
      <c r="S38" s="318">
        <v>0</v>
      </c>
      <c r="T38" s="318">
        <v>2.3207503477370744E-2</v>
      </c>
      <c r="U38" s="318">
        <v>0.11060650528379069</v>
      </c>
      <c r="V38" s="318">
        <v>0</v>
      </c>
      <c r="W38" s="759">
        <v>0</v>
      </c>
      <c r="X38" s="759">
        <v>7.92675833796289E-2</v>
      </c>
      <c r="Y38" s="318">
        <v>7.521249732567134E-2</v>
      </c>
      <c r="Z38" s="318">
        <v>0.1406187235521901</v>
      </c>
      <c r="AA38" s="318">
        <v>0</v>
      </c>
      <c r="AB38" s="318">
        <v>2.5466167808504608E-2</v>
      </c>
      <c r="AC38" s="318">
        <v>4.6892448032482333E-2</v>
      </c>
      <c r="AD38" s="318">
        <v>0.16097231179237143</v>
      </c>
      <c r="AE38" s="318">
        <v>0.24277131627587156</v>
      </c>
      <c r="AF38" s="318">
        <v>1.10690759502232E-2</v>
      </c>
      <c r="AG38" s="318">
        <v>0</v>
      </c>
      <c r="AH38" s="318">
        <v>0.43218190564099895</v>
      </c>
      <c r="AI38" s="318">
        <v>0</v>
      </c>
      <c r="AJ38" s="318">
        <v>3.2500532272307886E-3</v>
      </c>
      <c r="AK38" s="318">
        <v>6.6873046957738477E-2</v>
      </c>
      <c r="AL38" s="318">
        <v>0</v>
      </c>
      <c r="AM38" s="318">
        <v>1.2036484597843943E-2</v>
      </c>
      <c r="AN38" s="313">
        <v>0</v>
      </c>
      <c r="AO38" s="318">
        <v>0</v>
      </c>
      <c r="AP38" s="318">
        <v>0.11557028057262186</v>
      </c>
      <c r="AQ38" s="318">
        <v>0</v>
      </c>
      <c r="AR38" s="318">
        <v>0</v>
      </c>
      <c r="AS38" s="318">
        <v>3.2470694410860743E-2</v>
      </c>
      <c r="AT38" s="318">
        <v>0</v>
      </c>
      <c r="AU38" s="318">
        <v>0</v>
      </c>
      <c r="AV38" s="318">
        <v>0</v>
      </c>
      <c r="AW38" s="318">
        <v>0</v>
      </c>
      <c r="AX38" s="318">
        <v>0</v>
      </c>
      <c r="AY38" s="318">
        <v>0</v>
      </c>
      <c r="AZ38" s="318">
        <v>0.17580144487014887</v>
      </c>
      <c r="BA38" s="318">
        <v>0</v>
      </c>
      <c r="BB38" s="318">
        <v>0.11310760651923349</v>
      </c>
      <c r="BC38" s="313">
        <v>0</v>
      </c>
    </row>
    <row r="39" spans="2:55" ht="21.75" customHeight="1">
      <c r="B39" s="67"/>
      <c r="C39" s="20" t="s">
        <v>107</v>
      </c>
      <c r="D39" s="20"/>
      <c r="E39" s="20"/>
      <c r="F39" s="20"/>
      <c r="G39" s="20"/>
      <c r="H39" s="20"/>
      <c r="I39" s="20"/>
      <c r="J39" s="20"/>
      <c r="K39" s="20"/>
      <c r="L39" s="20"/>
      <c r="M39" s="20"/>
      <c r="N39" s="839"/>
      <c r="O39" s="316">
        <v>8.557154645431414E-3</v>
      </c>
      <c r="P39" s="318">
        <v>0</v>
      </c>
      <c r="Q39" s="318">
        <v>0</v>
      </c>
      <c r="R39" s="318" t="s">
        <v>101</v>
      </c>
      <c r="S39" s="318">
        <v>0</v>
      </c>
      <c r="T39" s="318">
        <v>0.24441313577056364</v>
      </c>
      <c r="U39" s="318">
        <v>0</v>
      </c>
      <c r="V39" s="318">
        <v>0</v>
      </c>
      <c r="W39" s="759">
        <v>0</v>
      </c>
      <c r="X39" s="759">
        <v>0</v>
      </c>
      <c r="Y39" s="318">
        <v>0</v>
      </c>
      <c r="Z39" s="318">
        <v>0</v>
      </c>
      <c r="AA39" s="318">
        <v>3.6553082880611293E-2</v>
      </c>
      <c r="AB39" s="318">
        <v>0</v>
      </c>
      <c r="AC39" s="318">
        <v>0</v>
      </c>
      <c r="AD39" s="318">
        <v>0</v>
      </c>
      <c r="AE39" s="318">
        <v>0</v>
      </c>
      <c r="AF39" s="318">
        <v>0</v>
      </c>
      <c r="AG39" s="318">
        <v>0</v>
      </c>
      <c r="AH39" s="318">
        <v>0</v>
      </c>
      <c r="AI39" s="318">
        <v>0</v>
      </c>
      <c r="AJ39" s="318">
        <v>0</v>
      </c>
      <c r="AK39" s="318">
        <v>0</v>
      </c>
      <c r="AL39" s="318">
        <v>0</v>
      </c>
      <c r="AM39" s="318">
        <v>0</v>
      </c>
      <c r="AN39" s="313">
        <v>0</v>
      </c>
      <c r="AO39" s="318">
        <v>0</v>
      </c>
      <c r="AP39" s="318">
        <v>0</v>
      </c>
      <c r="AQ39" s="318">
        <v>0</v>
      </c>
      <c r="AR39" s="318">
        <v>0</v>
      </c>
      <c r="AS39" s="318">
        <v>0</v>
      </c>
      <c r="AT39" s="318">
        <v>0</v>
      </c>
      <c r="AU39" s="318">
        <v>0</v>
      </c>
      <c r="AV39" s="318">
        <v>0.2179763148680075</v>
      </c>
      <c r="AW39" s="318">
        <v>0</v>
      </c>
      <c r="AX39" s="318">
        <v>0</v>
      </c>
      <c r="AY39" s="318">
        <v>0</v>
      </c>
      <c r="AZ39" s="318">
        <v>0</v>
      </c>
      <c r="BA39" s="318">
        <v>0</v>
      </c>
      <c r="BB39" s="318">
        <v>0</v>
      </c>
      <c r="BC39" s="313">
        <v>0</v>
      </c>
    </row>
    <row r="40" spans="2:55" ht="21.75" customHeight="1">
      <c r="B40" s="67"/>
      <c r="C40" s="20" t="s">
        <v>108</v>
      </c>
      <c r="D40" s="20"/>
      <c r="E40" s="20"/>
      <c r="F40" s="20"/>
      <c r="G40" s="20"/>
      <c r="H40" s="20"/>
      <c r="I40" s="20"/>
      <c r="J40" s="20"/>
      <c r="K40" s="20"/>
      <c r="L40" s="20"/>
      <c r="M40" s="20"/>
      <c r="N40" s="839"/>
      <c r="O40" s="316">
        <v>4.0888031733557331E-2</v>
      </c>
      <c r="P40" s="318">
        <v>0</v>
      </c>
      <c r="Q40" s="318">
        <v>0</v>
      </c>
      <c r="R40" s="318" t="s">
        <v>101</v>
      </c>
      <c r="S40" s="318">
        <v>0</v>
      </c>
      <c r="T40" s="318">
        <v>1.6733953558695717E-2</v>
      </c>
      <c r="U40" s="318">
        <v>0</v>
      </c>
      <c r="V40" s="318">
        <v>0.14140963263848591</v>
      </c>
      <c r="W40" s="759">
        <v>0.15130794262335664</v>
      </c>
      <c r="X40" s="759">
        <v>0.48826041949588767</v>
      </c>
      <c r="Y40" s="318">
        <v>6.3238149210213118E-2</v>
      </c>
      <c r="Z40" s="318">
        <v>0.46507976155523711</v>
      </c>
      <c r="AA40" s="318">
        <v>0</v>
      </c>
      <c r="AB40" s="318">
        <v>0</v>
      </c>
      <c r="AC40" s="318">
        <v>4.3841964248244889E-3</v>
      </c>
      <c r="AD40" s="318">
        <v>0</v>
      </c>
      <c r="AE40" s="318">
        <v>0</v>
      </c>
      <c r="AF40" s="318">
        <v>0.57875338697366385</v>
      </c>
      <c r="AG40" s="318">
        <v>0</v>
      </c>
      <c r="AH40" s="318">
        <v>0</v>
      </c>
      <c r="AI40" s="318">
        <v>0.57700693160118488</v>
      </c>
      <c r="AJ40" s="318">
        <v>1.4447472792096664E-3</v>
      </c>
      <c r="AK40" s="318">
        <v>0</v>
      </c>
      <c r="AL40" s="318">
        <v>1.8075701496356737E-2</v>
      </c>
      <c r="AM40" s="318">
        <v>0.39129485995439423</v>
      </c>
      <c r="AN40" s="313">
        <v>0.1106136294435819</v>
      </c>
      <c r="AO40" s="318">
        <v>0</v>
      </c>
      <c r="AP40" s="318">
        <v>4.9543035298365602E-3</v>
      </c>
      <c r="AQ40" s="318">
        <v>6.5215329652034927E-3</v>
      </c>
      <c r="AR40" s="318">
        <v>6.4413550017092591E-2</v>
      </c>
      <c r="AS40" s="318">
        <v>0</v>
      </c>
      <c r="AT40" s="318">
        <v>0</v>
      </c>
      <c r="AU40" s="318">
        <v>0</v>
      </c>
      <c r="AV40" s="318">
        <v>7.3281457295475444E-2</v>
      </c>
      <c r="AW40" s="318">
        <v>0</v>
      </c>
      <c r="AX40" s="318">
        <v>0</v>
      </c>
      <c r="AY40" s="318">
        <v>5.2272334166124111E-2</v>
      </c>
      <c r="AZ40" s="318">
        <v>4.1282431390793663E-3</v>
      </c>
      <c r="BA40" s="318">
        <v>0</v>
      </c>
      <c r="BB40" s="318">
        <v>3.037092161271096E-2</v>
      </c>
      <c r="BC40" s="313">
        <v>0</v>
      </c>
    </row>
    <row r="41" spans="2:55" ht="21.75" customHeight="1">
      <c r="B41" s="71"/>
      <c r="C41" s="72" t="s">
        <v>109</v>
      </c>
      <c r="D41" s="72"/>
      <c r="E41" s="72"/>
      <c r="F41" s="72"/>
      <c r="G41" s="72"/>
      <c r="H41" s="72"/>
      <c r="I41" s="72"/>
      <c r="J41" s="72"/>
      <c r="K41" s="72"/>
      <c r="L41" s="72"/>
      <c r="M41" s="72"/>
      <c r="N41" s="840"/>
      <c r="O41" s="316">
        <v>0.66165440677321707</v>
      </c>
      <c r="P41" s="318">
        <v>0.55512070627243759</v>
      </c>
      <c r="Q41" s="318">
        <v>8.5933457259499219E-2</v>
      </c>
      <c r="R41" s="318" t="s">
        <v>101</v>
      </c>
      <c r="S41" s="318">
        <v>0.15091294399219227</v>
      </c>
      <c r="T41" s="318">
        <v>0.8065297283015751</v>
      </c>
      <c r="U41" s="318">
        <v>0.64788901244852493</v>
      </c>
      <c r="V41" s="318">
        <v>0.14140963263848591</v>
      </c>
      <c r="W41" s="759">
        <v>0.81996660380500586</v>
      </c>
      <c r="X41" s="759">
        <v>0.56752800287551652</v>
      </c>
      <c r="Y41" s="318">
        <v>0.9285251059109112</v>
      </c>
      <c r="Z41" s="318">
        <v>1</v>
      </c>
      <c r="AA41" s="318">
        <v>0.4651499405954343</v>
      </c>
      <c r="AB41" s="318">
        <v>0.92101859855139911</v>
      </c>
      <c r="AC41" s="318">
        <v>0.40340036284019265</v>
      </c>
      <c r="AD41" s="318">
        <v>0.50354315900956581</v>
      </c>
      <c r="AE41" s="318">
        <v>1</v>
      </c>
      <c r="AF41" s="318">
        <v>0.61849245490457605</v>
      </c>
      <c r="AG41" s="318">
        <v>1</v>
      </c>
      <c r="AH41" s="318">
        <v>0.75225366944448058</v>
      </c>
      <c r="AI41" s="318">
        <v>1</v>
      </c>
      <c r="AJ41" s="318">
        <v>0.97681551796999511</v>
      </c>
      <c r="AK41" s="318">
        <v>0.86234640938189566</v>
      </c>
      <c r="AL41" s="318">
        <v>0.90199154370293755</v>
      </c>
      <c r="AM41" s="318">
        <v>1</v>
      </c>
      <c r="AN41" s="313">
        <v>0.98703365499262308</v>
      </c>
      <c r="AO41" s="318">
        <v>0.7558812309472781</v>
      </c>
      <c r="AP41" s="318">
        <v>1</v>
      </c>
      <c r="AQ41" s="318">
        <v>1.0910294136988881E-2</v>
      </c>
      <c r="AR41" s="318">
        <v>6.4413550017092591E-2</v>
      </c>
      <c r="AS41" s="318">
        <v>3.2470694410860743E-2</v>
      </c>
      <c r="AT41" s="318">
        <v>0.87947440954399791</v>
      </c>
      <c r="AU41" s="318">
        <v>0.7931826085531315</v>
      </c>
      <c r="AV41" s="318">
        <v>1</v>
      </c>
      <c r="AW41" s="318">
        <v>1</v>
      </c>
      <c r="AX41" s="318">
        <v>0.90469233575832408</v>
      </c>
      <c r="AY41" s="318">
        <v>0.92161611129186827</v>
      </c>
      <c r="AZ41" s="318">
        <v>1</v>
      </c>
      <c r="BA41" s="318">
        <v>1</v>
      </c>
      <c r="BB41" s="318">
        <v>1</v>
      </c>
      <c r="BC41" s="313">
        <v>0.8523567759808528</v>
      </c>
    </row>
    <row r="42" spans="2:55" ht="52.35" customHeight="1">
      <c r="B42" s="73" t="s">
        <v>110</v>
      </c>
      <c r="C42" s="34" t="s">
        <v>111</v>
      </c>
      <c r="D42" s="74"/>
      <c r="E42" s="74"/>
      <c r="F42" s="74"/>
      <c r="G42" s="74"/>
      <c r="H42" s="74"/>
      <c r="I42" s="74"/>
      <c r="J42" s="74"/>
      <c r="K42" s="74"/>
      <c r="L42" s="74"/>
      <c r="M42" s="74"/>
      <c r="N42" s="25" t="s">
        <v>112</v>
      </c>
      <c r="O42" s="320">
        <v>0.7785559394830156</v>
      </c>
      <c r="P42" s="321">
        <v>0.22272650344413419</v>
      </c>
      <c r="Q42" s="322">
        <v>1.0940122553899181</v>
      </c>
      <c r="R42" s="300">
        <v>1.55</v>
      </c>
      <c r="S42" s="322">
        <v>1.17892650150897</v>
      </c>
      <c r="T42" s="322">
        <v>1.23687895265127</v>
      </c>
      <c r="U42" s="322">
        <v>1.2050300581418349</v>
      </c>
      <c r="V42" s="322">
        <v>0.74676666666666669</v>
      </c>
      <c r="W42" s="760">
        <v>0.52274653624334966</v>
      </c>
      <c r="X42" s="760">
        <v>2.8369231838138642</v>
      </c>
      <c r="Y42" s="322">
        <v>0.82841294655735609</v>
      </c>
      <c r="Z42" s="322">
        <v>0.45640199999999997</v>
      </c>
      <c r="AA42" s="322">
        <v>0.68751033549342266</v>
      </c>
      <c r="AB42" s="322">
        <v>0.93942286399832298</v>
      </c>
      <c r="AC42" s="322">
        <v>1.5950192529872509</v>
      </c>
      <c r="AD42" s="322">
        <v>0.79350179393939391</v>
      </c>
      <c r="AE42" s="322">
        <v>1.1484800793945471</v>
      </c>
      <c r="AF42" s="322">
        <v>2.6211805864781179</v>
      </c>
      <c r="AG42" s="322">
        <v>0.29154573059425087</v>
      </c>
      <c r="AH42" s="322" t="s">
        <v>101</v>
      </c>
      <c r="AI42" s="322">
        <v>0.2276446529503236</v>
      </c>
      <c r="AJ42" s="322">
        <v>1.3248351343074369</v>
      </c>
      <c r="AK42" s="322">
        <v>1.032905230206179</v>
      </c>
      <c r="AL42" s="322">
        <v>0.96313862249346116</v>
      </c>
      <c r="AM42" s="300" t="s">
        <v>101</v>
      </c>
      <c r="AN42" s="322">
        <v>1.01</v>
      </c>
      <c r="AO42" s="322">
        <v>4.0999999999999996</v>
      </c>
      <c r="AP42" s="322">
        <v>0.56625401205239489</v>
      </c>
      <c r="AQ42" s="322">
        <v>0.55496419775424899</v>
      </c>
      <c r="AR42" s="322">
        <v>1.004927059292124</v>
      </c>
      <c r="AS42" s="322">
        <v>1.033560424705781</v>
      </c>
      <c r="AT42" s="322">
        <v>1.303160205852377</v>
      </c>
      <c r="AU42" s="322">
        <v>0.67123764406088371</v>
      </c>
      <c r="AV42" s="322">
        <v>0.92519706286288184</v>
      </c>
      <c r="AW42" s="322">
        <v>0.1070750918607058</v>
      </c>
      <c r="AX42" s="322">
        <v>0.61299288100190286</v>
      </c>
      <c r="AY42" s="322">
        <v>1.253715000212611</v>
      </c>
      <c r="AZ42" s="322">
        <v>0.54917069077174729</v>
      </c>
      <c r="BA42" s="322">
        <v>0.78785435459661302</v>
      </c>
      <c r="BB42" s="322">
        <v>0.49555361679973731</v>
      </c>
      <c r="BC42" s="322">
        <v>0.67679477086280215</v>
      </c>
    </row>
    <row r="43" spans="2:55" ht="94.5" customHeight="1" thickBot="1">
      <c r="B43" s="16" t="s">
        <v>113</v>
      </c>
      <c r="C43" s="17" t="s">
        <v>114</v>
      </c>
      <c r="D43" s="17"/>
      <c r="E43" s="17"/>
      <c r="F43" s="17"/>
      <c r="G43" s="17"/>
      <c r="H43" s="17"/>
      <c r="I43" s="17"/>
      <c r="J43" s="17"/>
      <c r="K43" s="17"/>
      <c r="L43" s="17"/>
      <c r="M43" s="17"/>
      <c r="N43" s="75" t="s">
        <v>115</v>
      </c>
      <c r="O43" s="76"/>
      <c r="P43" s="77"/>
      <c r="Q43" s="77"/>
      <c r="R43" s="77"/>
      <c r="S43" s="77"/>
      <c r="T43" s="77"/>
      <c r="U43" s="77"/>
      <c r="V43" s="77"/>
      <c r="W43" s="761"/>
      <c r="X43" s="761"/>
      <c r="Y43" s="305"/>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28"/>
    </row>
    <row r="44" spans="2:55" ht="20.25" customHeight="1">
      <c r="B44" s="42" t="s">
        <v>116</v>
      </c>
      <c r="C44" s="43" t="s">
        <v>117</v>
      </c>
      <c r="D44" s="43"/>
      <c r="E44" s="43"/>
      <c r="F44" s="43"/>
      <c r="G44" s="43"/>
      <c r="H44" s="43"/>
      <c r="I44" s="43"/>
      <c r="J44" s="43"/>
      <c r="K44" s="43"/>
      <c r="L44" s="43"/>
      <c r="M44" s="43"/>
      <c r="N44" s="858" t="s">
        <v>118</v>
      </c>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c r="BA44" s="859"/>
      <c r="BB44" s="859"/>
      <c r="BC44" s="860"/>
    </row>
    <row r="45" spans="2:55" ht="17.100000000000001" customHeight="1">
      <c r="B45" s="78"/>
      <c r="C45" s="79" t="s">
        <v>119</v>
      </c>
      <c r="D45" s="79"/>
      <c r="E45" s="79"/>
      <c r="F45" s="79"/>
      <c r="G45" s="79"/>
      <c r="H45" s="79"/>
      <c r="I45" s="79"/>
      <c r="J45" s="79"/>
      <c r="K45" s="79"/>
      <c r="L45" s="79"/>
      <c r="M45" s="79"/>
      <c r="N45" s="839"/>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2"/>
    </row>
    <row r="46" spans="2:55" ht="17.100000000000001" customHeight="1">
      <c r="B46" s="80"/>
      <c r="C46" s="81" t="s">
        <v>120</v>
      </c>
      <c r="D46" s="81"/>
      <c r="E46" s="81"/>
      <c r="F46" s="81"/>
      <c r="G46" s="81"/>
      <c r="H46" s="81"/>
      <c r="I46" s="81"/>
      <c r="J46" s="81"/>
      <c r="K46" s="81"/>
      <c r="L46" s="81"/>
      <c r="M46" s="81"/>
      <c r="N46" s="839"/>
      <c r="O46" s="300">
        <v>0.98</v>
      </c>
      <c r="P46" s="325" t="s">
        <v>52</v>
      </c>
      <c r="Q46" s="323" t="s">
        <v>52</v>
      </c>
      <c r="R46" s="323" t="s">
        <v>52</v>
      </c>
      <c r="S46" s="323" t="s">
        <v>52</v>
      </c>
      <c r="T46" s="323" t="s">
        <v>52</v>
      </c>
      <c r="U46" s="323" t="s">
        <v>52</v>
      </c>
      <c r="V46" s="323" t="s">
        <v>52</v>
      </c>
      <c r="W46" s="762" t="s">
        <v>52</v>
      </c>
      <c r="X46" s="762" t="s">
        <v>52</v>
      </c>
      <c r="Y46" s="323" t="s">
        <v>52</v>
      </c>
      <c r="Z46" s="323" t="s">
        <v>52</v>
      </c>
      <c r="AA46" s="323" t="s">
        <v>52</v>
      </c>
      <c r="AB46" s="323" t="s">
        <v>52</v>
      </c>
      <c r="AC46" s="323" t="s">
        <v>52</v>
      </c>
      <c r="AD46" s="323" t="s">
        <v>52</v>
      </c>
      <c r="AE46" s="323" t="s">
        <v>52</v>
      </c>
      <c r="AF46" s="326" t="s">
        <v>52</v>
      </c>
      <c r="AG46" s="323" t="s">
        <v>52</v>
      </c>
      <c r="AH46" s="323" t="s">
        <v>52</v>
      </c>
      <c r="AI46" s="323" t="s">
        <v>52</v>
      </c>
      <c r="AJ46" s="323" t="s">
        <v>53</v>
      </c>
      <c r="AK46" s="323" t="s">
        <v>52</v>
      </c>
      <c r="AL46" s="323" t="s">
        <v>52</v>
      </c>
      <c r="AM46" s="323" t="s">
        <v>52</v>
      </c>
      <c r="AN46" s="323" t="s">
        <v>52</v>
      </c>
      <c r="AO46" s="323" t="s">
        <v>52</v>
      </c>
      <c r="AP46" s="323" t="s">
        <v>52</v>
      </c>
      <c r="AQ46" s="323" t="s">
        <v>52</v>
      </c>
      <c r="AR46" s="323" t="s">
        <v>52</v>
      </c>
      <c r="AS46" s="323" t="s">
        <v>52</v>
      </c>
      <c r="AT46" s="323" t="s">
        <v>52</v>
      </c>
      <c r="AU46" s="323" t="s">
        <v>52</v>
      </c>
      <c r="AV46" s="323" t="s">
        <v>52</v>
      </c>
      <c r="AW46" s="323" t="s">
        <v>52</v>
      </c>
      <c r="AX46" s="323" t="s">
        <v>52</v>
      </c>
      <c r="AY46" s="323" t="s">
        <v>52</v>
      </c>
      <c r="AZ46" s="323" t="s">
        <v>52</v>
      </c>
      <c r="BA46" s="323" t="s">
        <v>52</v>
      </c>
      <c r="BB46" s="323" t="s">
        <v>52</v>
      </c>
      <c r="BC46" s="323" t="s">
        <v>52</v>
      </c>
    </row>
    <row r="47" spans="2:55" ht="17.100000000000001" customHeight="1">
      <c r="B47" s="80"/>
      <c r="C47" s="81" t="s">
        <v>121</v>
      </c>
      <c r="D47" s="81"/>
      <c r="E47" s="81"/>
      <c r="F47" s="81"/>
      <c r="G47" s="81"/>
      <c r="H47" s="81"/>
      <c r="I47" s="81"/>
      <c r="J47" s="81"/>
      <c r="K47" s="81"/>
      <c r="L47" s="81"/>
      <c r="M47" s="81"/>
      <c r="N47" s="839"/>
      <c r="O47" s="313">
        <v>0.98</v>
      </c>
      <c r="P47" s="327" t="s">
        <v>52</v>
      </c>
      <c r="Q47" s="314" t="s">
        <v>52</v>
      </c>
      <c r="R47" s="314" t="s">
        <v>52</v>
      </c>
      <c r="S47" s="314" t="s">
        <v>52</v>
      </c>
      <c r="T47" s="314" t="s">
        <v>52</v>
      </c>
      <c r="U47" s="314" t="s">
        <v>52</v>
      </c>
      <c r="V47" s="314" t="s">
        <v>52</v>
      </c>
      <c r="W47" s="763" t="s">
        <v>52</v>
      </c>
      <c r="X47" s="763" t="s">
        <v>52</v>
      </c>
      <c r="Y47" s="314" t="s">
        <v>52</v>
      </c>
      <c r="Z47" s="314" t="s">
        <v>52</v>
      </c>
      <c r="AA47" s="314" t="s">
        <v>52</v>
      </c>
      <c r="AB47" s="314" t="s">
        <v>52</v>
      </c>
      <c r="AC47" s="314" t="s">
        <v>52</v>
      </c>
      <c r="AD47" s="314" t="s">
        <v>52</v>
      </c>
      <c r="AE47" s="314" t="s">
        <v>52</v>
      </c>
      <c r="AF47" s="328" t="s">
        <v>52</v>
      </c>
      <c r="AG47" s="314" t="s">
        <v>52</v>
      </c>
      <c r="AH47" s="314" t="s">
        <v>52</v>
      </c>
      <c r="AI47" s="314" t="s">
        <v>52</v>
      </c>
      <c r="AJ47" s="314" t="s">
        <v>53</v>
      </c>
      <c r="AK47" s="314" t="s">
        <v>52</v>
      </c>
      <c r="AL47" s="314" t="s">
        <v>52</v>
      </c>
      <c r="AM47" s="314" t="s">
        <v>52</v>
      </c>
      <c r="AN47" s="314" t="s">
        <v>52</v>
      </c>
      <c r="AO47" s="314" t="s">
        <v>52</v>
      </c>
      <c r="AP47" s="314" t="s">
        <v>52</v>
      </c>
      <c r="AQ47" s="314" t="s">
        <v>52</v>
      </c>
      <c r="AR47" s="314" t="s">
        <v>52</v>
      </c>
      <c r="AS47" s="314" t="s">
        <v>52</v>
      </c>
      <c r="AT47" s="314" t="s">
        <v>52</v>
      </c>
      <c r="AU47" s="314" t="s">
        <v>52</v>
      </c>
      <c r="AV47" s="314" t="s">
        <v>52</v>
      </c>
      <c r="AW47" s="314" t="s">
        <v>52</v>
      </c>
      <c r="AX47" s="314" t="s">
        <v>52</v>
      </c>
      <c r="AY47" s="314" t="s">
        <v>52</v>
      </c>
      <c r="AZ47" s="314" t="s">
        <v>52</v>
      </c>
      <c r="BA47" s="314" t="s">
        <v>52</v>
      </c>
      <c r="BB47" s="314" t="s">
        <v>52</v>
      </c>
      <c r="BC47" s="314" t="s">
        <v>52</v>
      </c>
    </row>
    <row r="48" spans="2:55" ht="17.100000000000001" customHeight="1">
      <c r="B48" s="80"/>
      <c r="C48" s="81" t="s">
        <v>122</v>
      </c>
      <c r="D48" s="81"/>
      <c r="E48" s="81"/>
      <c r="F48" s="81"/>
      <c r="G48" s="81"/>
      <c r="H48" s="81"/>
      <c r="I48" s="81"/>
      <c r="J48" s="81"/>
      <c r="K48" s="81"/>
      <c r="L48" s="81"/>
      <c r="M48" s="81"/>
      <c r="N48" s="839"/>
      <c r="O48" s="313">
        <v>0.9</v>
      </c>
      <c r="P48" s="327" t="s">
        <v>52</v>
      </c>
      <c r="Q48" s="314" t="s">
        <v>52</v>
      </c>
      <c r="R48" s="314" t="s">
        <v>52</v>
      </c>
      <c r="S48" s="314" t="s">
        <v>52</v>
      </c>
      <c r="T48" s="314" t="s">
        <v>53</v>
      </c>
      <c r="U48" s="314" t="s">
        <v>52</v>
      </c>
      <c r="V48" s="314" t="s">
        <v>53</v>
      </c>
      <c r="W48" s="763" t="s">
        <v>52</v>
      </c>
      <c r="X48" s="763" t="s">
        <v>52</v>
      </c>
      <c r="Y48" s="314" t="s">
        <v>52</v>
      </c>
      <c r="Z48" s="314" t="s">
        <v>52</v>
      </c>
      <c r="AA48" s="314" t="s">
        <v>52</v>
      </c>
      <c r="AB48" s="314" t="s">
        <v>52</v>
      </c>
      <c r="AC48" s="314" t="s">
        <v>52</v>
      </c>
      <c r="AD48" s="314" t="s">
        <v>52</v>
      </c>
      <c r="AE48" s="314" t="s">
        <v>52</v>
      </c>
      <c r="AF48" s="328" t="s">
        <v>52</v>
      </c>
      <c r="AG48" s="314" t="s">
        <v>52</v>
      </c>
      <c r="AH48" s="314" t="s">
        <v>53</v>
      </c>
      <c r="AI48" s="314" t="s">
        <v>52</v>
      </c>
      <c r="AJ48" s="314" t="s">
        <v>53</v>
      </c>
      <c r="AK48" s="314" t="s">
        <v>52</v>
      </c>
      <c r="AL48" s="314" t="s">
        <v>52</v>
      </c>
      <c r="AM48" s="314" t="s">
        <v>52</v>
      </c>
      <c r="AN48" s="314" t="s">
        <v>52</v>
      </c>
      <c r="AO48" s="314" t="s">
        <v>52</v>
      </c>
      <c r="AP48" s="314" t="s">
        <v>52</v>
      </c>
      <c r="AQ48" s="314" t="s">
        <v>52</v>
      </c>
      <c r="AR48" s="314" t="s">
        <v>52</v>
      </c>
      <c r="AS48" s="314" t="s">
        <v>52</v>
      </c>
      <c r="AT48" s="314" t="s">
        <v>52</v>
      </c>
      <c r="AU48" s="314" t="s">
        <v>52</v>
      </c>
      <c r="AV48" s="314" t="s">
        <v>52</v>
      </c>
      <c r="AW48" s="314" t="s">
        <v>52</v>
      </c>
      <c r="AX48" s="314" t="s">
        <v>52</v>
      </c>
      <c r="AY48" s="314" t="s">
        <v>52</v>
      </c>
      <c r="AZ48" s="314" t="s">
        <v>52</v>
      </c>
      <c r="BA48" s="314" t="s">
        <v>52</v>
      </c>
      <c r="BB48" s="314" t="s">
        <v>52</v>
      </c>
      <c r="BC48" s="314" t="s">
        <v>52</v>
      </c>
    </row>
    <row r="49" spans="2:56" ht="17.100000000000001" customHeight="1">
      <c r="B49" s="80"/>
      <c r="C49" s="81" t="s">
        <v>123</v>
      </c>
      <c r="D49" s="81"/>
      <c r="E49" s="81"/>
      <c r="F49" s="81"/>
      <c r="G49" s="81"/>
      <c r="H49" s="81"/>
      <c r="I49" s="81"/>
      <c r="J49" s="81"/>
      <c r="K49" s="81"/>
      <c r="L49" s="81"/>
      <c r="M49" s="81"/>
      <c r="N49" s="839"/>
      <c r="O49" s="313">
        <v>0.9</v>
      </c>
      <c r="P49" s="327" t="s">
        <v>52</v>
      </c>
      <c r="Q49" s="314" t="s">
        <v>52</v>
      </c>
      <c r="R49" s="314" t="s">
        <v>52</v>
      </c>
      <c r="S49" s="314" t="s">
        <v>52</v>
      </c>
      <c r="T49" s="314" t="s">
        <v>53</v>
      </c>
      <c r="U49" s="314" t="s">
        <v>52</v>
      </c>
      <c r="V49" s="314" t="s">
        <v>53</v>
      </c>
      <c r="W49" s="763" t="s">
        <v>52</v>
      </c>
      <c r="X49" s="763" t="s">
        <v>52</v>
      </c>
      <c r="Y49" s="314" t="s">
        <v>52</v>
      </c>
      <c r="Z49" s="314" t="s">
        <v>59</v>
      </c>
      <c r="AA49" s="314" t="s">
        <v>52</v>
      </c>
      <c r="AB49" s="314" t="s">
        <v>52</v>
      </c>
      <c r="AC49" s="314" t="s">
        <v>52</v>
      </c>
      <c r="AD49" s="314" t="s">
        <v>52</v>
      </c>
      <c r="AE49" s="314" t="s">
        <v>52</v>
      </c>
      <c r="AF49" s="328" t="s">
        <v>52</v>
      </c>
      <c r="AG49" s="314" t="s">
        <v>52</v>
      </c>
      <c r="AH49" s="314" t="s">
        <v>52</v>
      </c>
      <c r="AI49" s="314" t="s">
        <v>52</v>
      </c>
      <c r="AJ49" s="314" t="s">
        <v>53</v>
      </c>
      <c r="AK49" s="314" t="s">
        <v>52</v>
      </c>
      <c r="AL49" s="314" t="s">
        <v>53</v>
      </c>
      <c r="AM49" s="314" t="s">
        <v>52</v>
      </c>
      <c r="AN49" s="314" t="s">
        <v>52</v>
      </c>
      <c r="AO49" s="314" t="s">
        <v>52</v>
      </c>
      <c r="AP49" s="314" t="s">
        <v>52</v>
      </c>
      <c r="AQ49" s="314" t="s">
        <v>52</v>
      </c>
      <c r="AR49" s="314" t="s">
        <v>52</v>
      </c>
      <c r="AS49" s="314" t="s">
        <v>52</v>
      </c>
      <c r="AT49" s="314" t="s">
        <v>52</v>
      </c>
      <c r="AU49" s="314" t="s">
        <v>52</v>
      </c>
      <c r="AV49" s="314" t="s">
        <v>52</v>
      </c>
      <c r="AW49" s="314" t="s">
        <v>52</v>
      </c>
      <c r="AX49" s="314" t="s">
        <v>52</v>
      </c>
      <c r="AY49" s="314" t="s">
        <v>52</v>
      </c>
      <c r="AZ49" s="314" t="s">
        <v>52</v>
      </c>
      <c r="BA49" s="314" t="s">
        <v>52</v>
      </c>
      <c r="BB49" s="314" t="s">
        <v>52</v>
      </c>
      <c r="BC49" s="314" t="s">
        <v>52</v>
      </c>
    </row>
    <row r="50" spans="2:56" ht="17.100000000000001" customHeight="1">
      <c r="B50" s="80"/>
      <c r="C50" s="81" t="s">
        <v>124</v>
      </c>
      <c r="D50" s="81"/>
      <c r="E50" s="81"/>
      <c r="F50" s="81"/>
      <c r="G50" s="81"/>
      <c r="H50" s="81"/>
      <c r="I50" s="81"/>
      <c r="J50" s="81"/>
      <c r="K50" s="81"/>
      <c r="L50" s="81"/>
      <c r="M50" s="81"/>
      <c r="N50" s="839"/>
      <c r="O50" s="313">
        <v>0.95</v>
      </c>
      <c r="P50" s="327" t="s">
        <v>52</v>
      </c>
      <c r="Q50" s="314" t="s">
        <v>52</v>
      </c>
      <c r="R50" s="314" t="s">
        <v>52</v>
      </c>
      <c r="S50" s="314" t="s">
        <v>52</v>
      </c>
      <c r="T50" s="314" t="s">
        <v>52</v>
      </c>
      <c r="U50" s="314" t="s">
        <v>52</v>
      </c>
      <c r="V50" s="314" t="s">
        <v>53</v>
      </c>
      <c r="W50" s="763" t="s">
        <v>52</v>
      </c>
      <c r="X50" s="763" t="s">
        <v>52</v>
      </c>
      <c r="Y50" s="314" t="s">
        <v>52</v>
      </c>
      <c r="Z50" s="314" t="s">
        <v>52</v>
      </c>
      <c r="AA50" s="314" t="s">
        <v>52</v>
      </c>
      <c r="AB50" s="314" t="s">
        <v>52</v>
      </c>
      <c r="AC50" s="314" t="s">
        <v>52</v>
      </c>
      <c r="AD50" s="314" t="s">
        <v>52</v>
      </c>
      <c r="AE50" s="314" t="s">
        <v>52</v>
      </c>
      <c r="AF50" s="328" t="s">
        <v>52</v>
      </c>
      <c r="AG50" s="314" t="s">
        <v>52</v>
      </c>
      <c r="AH50" s="314" t="s">
        <v>52</v>
      </c>
      <c r="AI50" s="314" t="s">
        <v>52</v>
      </c>
      <c r="AJ50" s="314" t="s">
        <v>53</v>
      </c>
      <c r="AK50" s="314" t="s">
        <v>52</v>
      </c>
      <c r="AL50" s="314" t="s">
        <v>52</v>
      </c>
      <c r="AM50" s="314" t="s">
        <v>52</v>
      </c>
      <c r="AN50" s="314" t="s">
        <v>52</v>
      </c>
      <c r="AO50" s="314" t="s">
        <v>52</v>
      </c>
      <c r="AP50" s="314" t="s">
        <v>52</v>
      </c>
      <c r="AQ50" s="314" t="s">
        <v>52</v>
      </c>
      <c r="AR50" s="314" t="s">
        <v>52</v>
      </c>
      <c r="AS50" s="314" t="s">
        <v>52</v>
      </c>
      <c r="AT50" s="314" t="s">
        <v>52</v>
      </c>
      <c r="AU50" s="314" t="s">
        <v>52</v>
      </c>
      <c r="AV50" s="314" t="s">
        <v>52</v>
      </c>
      <c r="AW50" s="314" t="s">
        <v>52</v>
      </c>
      <c r="AX50" s="314" t="s">
        <v>52</v>
      </c>
      <c r="AY50" s="314" t="s">
        <v>52</v>
      </c>
      <c r="AZ50" s="314" t="s">
        <v>52</v>
      </c>
      <c r="BA50" s="314" t="s">
        <v>52</v>
      </c>
      <c r="BB50" s="314" t="s">
        <v>52</v>
      </c>
      <c r="BC50" s="314" t="s">
        <v>52</v>
      </c>
    </row>
    <row r="51" spans="2:56" ht="17.100000000000001" customHeight="1">
      <c r="B51" s="80"/>
      <c r="C51" s="81" t="s">
        <v>125</v>
      </c>
      <c r="D51" s="81"/>
      <c r="E51" s="81"/>
      <c r="F51" s="81"/>
      <c r="G51" s="81"/>
      <c r="H51" s="81"/>
      <c r="I51" s="81"/>
      <c r="J51" s="81"/>
      <c r="K51" s="81"/>
      <c r="L51" s="81"/>
      <c r="M51" s="81"/>
      <c r="N51" s="839"/>
      <c r="O51" s="313">
        <v>1</v>
      </c>
      <c r="P51" s="327" t="s">
        <v>52</v>
      </c>
      <c r="Q51" s="314" t="s">
        <v>52</v>
      </c>
      <c r="R51" s="314" t="s">
        <v>52</v>
      </c>
      <c r="S51" s="314" t="s">
        <v>52</v>
      </c>
      <c r="T51" s="314" t="s">
        <v>52</v>
      </c>
      <c r="U51" s="314" t="s">
        <v>52</v>
      </c>
      <c r="V51" s="314" t="s">
        <v>52</v>
      </c>
      <c r="W51" s="763" t="s">
        <v>52</v>
      </c>
      <c r="X51" s="763" t="s">
        <v>52</v>
      </c>
      <c r="Y51" s="314" t="s">
        <v>52</v>
      </c>
      <c r="Z51" s="314" t="s">
        <v>52</v>
      </c>
      <c r="AA51" s="314" t="s">
        <v>52</v>
      </c>
      <c r="AB51" s="314" t="s">
        <v>52</v>
      </c>
      <c r="AC51" s="314" t="s">
        <v>52</v>
      </c>
      <c r="AD51" s="314" t="s">
        <v>52</v>
      </c>
      <c r="AE51" s="314" t="s">
        <v>52</v>
      </c>
      <c r="AF51" s="328" t="s">
        <v>52</v>
      </c>
      <c r="AG51" s="314" t="s">
        <v>52</v>
      </c>
      <c r="AH51" s="314" t="s">
        <v>52</v>
      </c>
      <c r="AI51" s="314" t="s">
        <v>52</v>
      </c>
      <c r="AJ51" s="314" t="s">
        <v>52</v>
      </c>
      <c r="AK51" s="314" t="s">
        <v>52</v>
      </c>
      <c r="AL51" s="314" t="s">
        <v>52</v>
      </c>
      <c r="AM51" s="314" t="s">
        <v>52</v>
      </c>
      <c r="AN51" s="314" t="s">
        <v>52</v>
      </c>
      <c r="AO51" s="314" t="s">
        <v>52</v>
      </c>
      <c r="AP51" s="314" t="s">
        <v>52</v>
      </c>
      <c r="AQ51" s="314" t="s">
        <v>52</v>
      </c>
      <c r="AR51" s="314" t="s">
        <v>52</v>
      </c>
      <c r="AS51" s="314" t="s">
        <v>52</v>
      </c>
      <c r="AT51" s="314" t="s">
        <v>52</v>
      </c>
      <c r="AU51" s="314" t="s">
        <v>52</v>
      </c>
      <c r="AV51" s="314" t="s">
        <v>52</v>
      </c>
      <c r="AW51" s="314" t="s">
        <v>52</v>
      </c>
      <c r="AX51" s="314" t="s">
        <v>52</v>
      </c>
      <c r="AY51" s="314" t="s">
        <v>52</v>
      </c>
      <c r="AZ51" s="314" t="s">
        <v>52</v>
      </c>
      <c r="BA51" s="314" t="s">
        <v>52</v>
      </c>
      <c r="BB51" s="314" t="s">
        <v>52</v>
      </c>
      <c r="BC51" s="314" t="s">
        <v>52</v>
      </c>
    </row>
    <row r="52" spans="2:56" ht="17.100000000000001" customHeight="1">
      <c r="B52" s="80"/>
      <c r="C52" s="81" t="s">
        <v>126</v>
      </c>
      <c r="D52" s="81"/>
      <c r="E52" s="81"/>
      <c r="F52" s="81"/>
      <c r="G52" s="81"/>
      <c r="H52" s="81"/>
      <c r="I52" s="81"/>
      <c r="J52" s="81"/>
      <c r="K52" s="81"/>
      <c r="L52" s="81"/>
      <c r="M52" s="81"/>
      <c r="N52" s="839"/>
      <c r="O52" s="313">
        <v>0.76</v>
      </c>
      <c r="P52" s="327" t="s">
        <v>52</v>
      </c>
      <c r="Q52" s="314" t="s">
        <v>53</v>
      </c>
      <c r="R52" s="314" t="s">
        <v>52</v>
      </c>
      <c r="S52" s="314" t="s">
        <v>52</v>
      </c>
      <c r="T52" s="314" t="s">
        <v>52</v>
      </c>
      <c r="U52" s="314" t="s">
        <v>52</v>
      </c>
      <c r="V52" s="314" t="s">
        <v>53</v>
      </c>
      <c r="W52" s="763" t="s">
        <v>52</v>
      </c>
      <c r="X52" s="763" t="s">
        <v>52</v>
      </c>
      <c r="Y52" s="314" t="s">
        <v>52</v>
      </c>
      <c r="Z52" s="314" t="s">
        <v>53</v>
      </c>
      <c r="AA52" s="314" t="s">
        <v>53</v>
      </c>
      <c r="AB52" s="314" t="s">
        <v>52</v>
      </c>
      <c r="AC52" s="314" t="s">
        <v>53</v>
      </c>
      <c r="AD52" s="314" t="s">
        <v>52</v>
      </c>
      <c r="AE52" s="314" t="s">
        <v>52</v>
      </c>
      <c r="AF52" s="328" t="s">
        <v>53</v>
      </c>
      <c r="AG52" s="314" t="s">
        <v>52</v>
      </c>
      <c r="AH52" s="314" t="s">
        <v>52</v>
      </c>
      <c r="AI52" s="314" t="s">
        <v>52</v>
      </c>
      <c r="AJ52" s="314" t="s">
        <v>59</v>
      </c>
      <c r="AK52" s="314" t="s">
        <v>52</v>
      </c>
      <c r="AL52" s="314" t="s">
        <v>52</v>
      </c>
      <c r="AM52" s="314" t="s">
        <v>53</v>
      </c>
      <c r="AN52" s="314" t="s">
        <v>52</v>
      </c>
      <c r="AO52" s="314" t="s">
        <v>52</v>
      </c>
      <c r="AP52" s="314" t="s">
        <v>52</v>
      </c>
      <c r="AQ52" s="314" t="s">
        <v>52</v>
      </c>
      <c r="AR52" s="314" t="s">
        <v>52</v>
      </c>
      <c r="AS52" s="314" t="s">
        <v>53</v>
      </c>
      <c r="AT52" s="314" t="s">
        <v>52</v>
      </c>
      <c r="AU52" s="314" t="s">
        <v>52</v>
      </c>
      <c r="AV52" s="314" t="s">
        <v>52</v>
      </c>
      <c r="AW52" s="314" t="s">
        <v>52</v>
      </c>
      <c r="AX52" s="314" t="s">
        <v>52</v>
      </c>
      <c r="AY52" s="314" t="s">
        <v>52</v>
      </c>
      <c r="AZ52" s="314" t="s">
        <v>52</v>
      </c>
      <c r="BA52" s="314" t="s">
        <v>53</v>
      </c>
      <c r="BB52" s="314" t="s">
        <v>52</v>
      </c>
      <c r="BC52" s="314" t="s">
        <v>52</v>
      </c>
    </row>
    <row r="53" spans="2:56" ht="17.100000000000001" customHeight="1">
      <c r="B53" s="80"/>
      <c r="C53" s="81" t="s">
        <v>127</v>
      </c>
      <c r="D53" s="81"/>
      <c r="E53" s="81"/>
      <c r="F53" s="81"/>
      <c r="G53" s="81"/>
      <c r="H53" s="81"/>
      <c r="I53" s="81"/>
      <c r="J53" s="81"/>
      <c r="K53" s="81"/>
      <c r="L53" s="81"/>
      <c r="M53" s="81"/>
      <c r="N53" s="839"/>
      <c r="O53" s="313">
        <v>0.95</v>
      </c>
      <c r="P53" s="327" t="s">
        <v>52</v>
      </c>
      <c r="Q53" s="314" t="s">
        <v>52</v>
      </c>
      <c r="R53" s="314" t="s">
        <v>52</v>
      </c>
      <c r="S53" s="314" t="s">
        <v>53</v>
      </c>
      <c r="T53" s="314" t="s">
        <v>52</v>
      </c>
      <c r="U53" s="314" t="s">
        <v>52</v>
      </c>
      <c r="V53" s="314" t="s">
        <v>52</v>
      </c>
      <c r="W53" s="763" t="s">
        <v>52</v>
      </c>
      <c r="X53" s="763" t="s">
        <v>52</v>
      </c>
      <c r="Y53" s="314" t="s">
        <v>52</v>
      </c>
      <c r="Z53" s="314" t="s">
        <v>52</v>
      </c>
      <c r="AA53" s="314" t="s">
        <v>52</v>
      </c>
      <c r="AB53" s="314" t="s">
        <v>52</v>
      </c>
      <c r="AC53" s="314" t="s">
        <v>52</v>
      </c>
      <c r="AD53" s="314" t="s">
        <v>52</v>
      </c>
      <c r="AE53" s="314" t="s">
        <v>52</v>
      </c>
      <c r="AF53" s="328" t="s">
        <v>53</v>
      </c>
      <c r="AG53" s="314" t="s">
        <v>52</v>
      </c>
      <c r="AH53" s="314" t="s">
        <v>52</v>
      </c>
      <c r="AI53" s="314" t="s">
        <v>52</v>
      </c>
      <c r="AJ53" s="314" t="s">
        <v>52</v>
      </c>
      <c r="AK53" s="314" t="s">
        <v>52</v>
      </c>
      <c r="AL53" s="314" t="s">
        <v>52</v>
      </c>
      <c r="AM53" s="314" t="s">
        <v>52</v>
      </c>
      <c r="AN53" s="314" t="s">
        <v>52</v>
      </c>
      <c r="AO53" s="314" t="s">
        <v>52</v>
      </c>
      <c r="AP53" s="314" t="s">
        <v>52</v>
      </c>
      <c r="AQ53" s="314" t="s">
        <v>52</v>
      </c>
      <c r="AR53" s="314" t="s">
        <v>52</v>
      </c>
      <c r="AS53" s="314" t="s">
        <v>59</v>
      </c>
      <c r="AT53" s="314" t="s">
        <v>52</v>
      </c>
      <c r="AU53" s="314" t="s">
        <v>52</v>
      </c>
      <c r="AV53" s="314" t="s">
        <v>52</v>
      </c>
      <c r="AW53" s="314" t="s">
        <v>52</v>
      </c>
      <c r="AX53" s="314" t="s">
        <v>52</v>
      </c>
      <c r="AY53" s="314" t="s">
        <v>52</v>
      </c>
      <c r="AZ53" s="314" t="s">
        <v>52</v>
      </c>
      <c r="BA53" s="314" t="s">
        <v>52</v>
      </c>
      <c r="BB53" s="314" t="s">
        <v>52</v>
      </c>
      <c r="BC53" s="314" t="s">
        <v>52</v>
      </c>
    </row>
    <row r="54" spans="2:56" ht="17.100000000000001" customHeight="1">
      <c r="B54" s="80"/>
      <c r="C54" s="81" t="s">
        <v>128</v>
      </c>
      <c r="D54" s="81"/>
      <c r="E54" s="81"/>
      <c r="F54" s="81"/>
      <c r="G54" s="81"/>
      <c r="H54" s="81"/>
      <c r="I54" s="81"/>
      <c r="J54" s="81"/>
      <c r="K54" s="81"/>
      <c r="L54" s="81"/>
      <c r="M54" s="81"/>
      <c r="N54" s="839"/>
      <c r="O54" s="313">
        <v>0.82</v>
      </c>
      <c r="P54" s="327" t="s">
        <v>59</v>
      </c>
      <c r="Q54" s="314" t="s">
        <v>52</v>
      </c>
      <c r="R54" s="314" t="s">
        <v>52</v>
      </c>
      <c r="S54" s="314" t="s">
        <v>53</v>
      </c>
      <c r="T54" s="314" t="s">
        <v>53</v>
      </c>
      <c r="U54" s="314" t="s">
        <v>52</v>
      </c>
      <c r="V54" s="314" t="s">
        <v>53</v>
      </c>
      <c r="W54" s="763" t="s">
        <v>59</v>
      </c>
      <c r="X54" s="763" t="s">
        <v>52</v>
      </c>
      <c r="Y54" s="314" t="s">
        <v>52</v>
      </c>
      <c r="Z54" s="314" t="s">
        <v>52</v>
      </c>
      <c r="AA54" s="314" t="s">
        <v>52</v>
      </c>
      <c r="AB54" s="314" t="s">
        <v>52</v>
      </c>
      <c r="AC54" s="314" t="s">
        <v>52</v>
      </c>
      <c r="AD54" s="314" t="s">
        <v>52</v>
      </c>
      <c r="AE54" s="314" t="s">
        <v>52</v>
      </c>
      <c r="AF54" s="328" t="s">
        <v>52</v>
      </c>
      <c r="AG54" s="314" t="s">
        <v>52</v>
      </c>
      <c r="AH54" s="314" t="s">
        <v>52</v>
      </c>
      <c r="AI54" s="314" t="s">
        <v>52</v>
      </c>
      <c r="AJ54" s="314" t="s">
        <v>53</v>
      </c>
      <c r="AK54" s="314" t="s">
        <v>52</v>
      </c>
      <c r="AL54" s="314" t="s">
        <v>52</v>
      </c>
      <c r="AM54" s="314" t="s">
        <v>59</v>
      </c>
      <c r="AN54" s="314" t="s">
        <v>52</v>
      </c>
      <c r="AO54" s="314" t="s">
        <v>52</v>
      </c>
      <c r="AP54" s="314" t="s">
        <v>52</v>
      </c>
      <c r="AQ54" s="314" t="s">
        <v>52</v>
      </c>
      <c r="AR54" s="314" t="s">
        <v>52</v>
      </c>
      <c r="AS54" s="314" t="s">
        <v>52</v>
      </c>
      <c r="AT54" s="314" t="s">
        <v>59</v>
      </c>
      <c r="AU54" s="314" t="s">
        <v>52</v>
      </c>
      <c r="AV54" s="314" t="s">
        <v>52</v>
      </c>
      <c r="AW54" s="314" t="s">
        <v>52</v>
      </c>
      <c r="AX54" s="314" t="s">
        <v>53</v>
      </c>
      <c r="AY54" s="314" t="s">
        <v>53</v>
      </c>
      <c r="AZ54" s="314" t="s">
        <v>52</v>
      </c>
      <c r="BA54" s="314" t="s">
        <v>53</v>
      </c>
      <c r="BB54" s="314" t="s">
        <v>52</v>
      </c>
      <c r="BC54" s="314" t="s">
        <v>52</v>
      </c>
    </row>
    <row r="55" spans="2:56" ht="17.100000000000001" customHeight="1">
      <c r="B55" s="80"/>
      <c r="C55" s="81" t="s">
        <v>129</v>
      </c>
      <c r="D55" s="81"/>
      <c r="E55" s="81"/>
      <c r="F55" s="81"/>
      <c r="G55" s="81"/>
      <c r="H55" s="81"/>
      <c r="I55" s="81"/>
      <c r="J55" s="81"/>
      <c r="K55" s="81"/>
      <c r="L55" s="81"/>
      <c r="M55" s="81"/>
      <c r="N55" s="839"/>
      <c r="O55" s="313">
        <v>0.87</v>
      </c>
      <c r="P55" s="327" t="s">
        <v>59</v>
      </c>
      <c r="Q55" s="314" t="s">
        <v>52</v>
      </c>
      <c r="R55" s="314" t="s">
        <v>52</v>
      </c>
      <c r="S55" s="314" t="s">
        <v>52</v>
      </c>
      <c r="T55" s="314" t="s">
        <v>53</v>
      </c>
      <c r="U55" s="314" t="s">
        <v>52</v>
      </c>
      <c r="V55" s="314" t="s">
        <v>53</v>
      </c>
      <c r="W55" s="763" t="s">
        <v>59</v>
      </c>
      <c r="X55" s="763" t="s">
        <v>52</v>
      </c>
      <c r="Y55" s="314" t="s">
        <v>52</v>
      </c>
      <c r="Z55" s="314" t="s">
        <v>52</v>
      </c>
      <c r="AA55" s="314" t="s">
        <v>52</v>
      </c>
      <c r="AB55" s="314" t="s">
        <v>52</v>
      </c>
      <c r="AC55" s="314" t="s">
        <v>52</v>
      </c>
      <c r="AD55" s="314" t="s">
        <v>52</v>
      </c>
      <c r="AE55" s="314" t="s">
        <v>52</v>
      </c>
      <c r="AF55" s="328" t="s">
        <v>52</v>
      </c>
      <c r="AG55" s="314" t="s">
        <v>52</v>
      </c>
      <c r="AH55" s="314" t="s">
        <v>52</v>
      </c>
      <c r="AI55" s="314" t="s">
        <v>52</v>
      </c>
      <c r="AJ55" s="314" t="s">
        <v>53</v>
      </c>
      <c r="AK55" s="314" t="s">
        <v>52</v>
      </c>
      <c r="AL55" s="314" t="s">
        <v>52</v>
      </c>
      <c r="AM55" s="314" t="s">
        <v>59</v>
      </c>
      <c r="AN55" s="314" t="s">
        <v>52</v>
      </c>
      <c r="AO55" s="314" t="s">
        <v>52</v>
      </c>
      <c r="AP55" s="314" t="s">
        <v>52</v>
      </c>
      <c r="AQ55" s="314" t="s">
        <v>52</v>
      </c>
      <c r="AR55" s="314" t="s">
        <v>52</v>
      </c>
      <c r="AS55" s="314" t="s">
        <v>52</v>
      </c>
      <c r="AT55" s="314" t="s">
        <v>52</v>
      </c>
      <c r="AU55" s="314" t="s">
        <v>52</v>
      </c>
      <c r="AV55" s="314" t="s">
        <v>52</v>
      </c>
      <c r="AW55" s="314" t="s">
        <v>52</v>
      </c>
      <c r="AX55" s="314" t="s">
        <v>53</v>
      </c>
      <c r="AY55" s="314" t="s">
        <v>53</v>
      </c>
      <c r="AZ55" s="314" t="s">
        <v>52</v>
      </c>
      <c r="BA55" s="314" t="s">
        <v>52</v>
      </c>
      <c r="BB55" s="314" t="s">
        <v>52</v>
      </c>
      <c r="BC55" s="314" t="s">
        <v>52</v>
      </c>
    </row>
    <row r="56" spans="2:56" ht="17.100000000000001" customHeight="1">
      <c r="B56" s="80"/>
      <c r="C56" s="81" t="s">
        <v>130</v>
      </c>
      <c r="D56" s="81"/>
      <c r="E56" s="81"/>
      <c r="F56" s="81"/>
      <c r="G56" s="81"/>
      <c r="H56" s="81"/>
      <c r="I56" s="81"/>
      <c r="J56" s="81"/>
      <c r="K56" s="81"/>
      <c r="L56" s="81"/>
      <c r="M56" s="81"/>
      <c r="N56" s="839"/>
      <c r="O56" s="313">
        <v>0.23</v>
      </c>
      <c r="P56" s="327" t="s">
        <v>52</v>
      </c>
      <c r="Q56" s="314" t="s">
        <v>59</v>
      </c>
      <c r="R56" s="314" t="s">
        <v>53</v>
      </c>
      <c r="S56" s="314" t="s">
        <v>53</v>
      </c>
      <c r="T56" s="314" t="s">
        <v>59</v>
      </c>
      <c r="U56" s="314" t="s">
        <v>53</v>
      </c>
      <c r="V56" s="314" t="s">
        <v>53</v>
      </c>
      <c r="W56" s="763" t="s">
        <v>59</v>
      </c>
      <c r="X56" s="763" t="s">
        <v>53</v>
      </c>
      <c r="Y56" s="314" t="s">
        <v>53</v>
      </c>
      <c r="Z56" s="314" t="s">
        <v>59</v>
      </c>
      <c r="AA56" s="314" t="s">
        <v>53</v>
      </c>
      <c r="AB56" s="314" t="s">
        <v>53</v>
      </c>
      <c r="AC56" s="314" t="s">
        <v>52</v>
      </c>
      <c r="AD56" s="314" t="s">
        <v>53</v>
      </c>
      <c r="AE56" s="314" t="s">
        <v>53</v>
      </c>
      <c r="AF56" s="328" t="s">
        <v>53</v>
      </c>
      <c r="AG56" s="314" t="s">
        <v>52</v>
      </c>
      <c r="AH56" s="314" t="s">
        <v>53</v>
      </c>
      <c r="AI56" s="314" t="s">
        <v>53</v>
      </c>
      <c r="AJ56" s="314" t="s">
        <v>53</v>
      </c>
      <c r="AK56" s="314" t="s">
        <v>59</v>
      </c>
      <c r="AL56" s="314" t="s">
        <v>53</v>
      </c>
      <c r="AM56" s="314" t="s">
        <v>59</v>
      </c>
      <c r="AN56" s="314" t="s">
        <v>53</v>
      </c>
      <c r="AO56" s="314" t="s">
        <v>52</v>
      </c>
      <c r="AP56" s="314" t="s">
        <v>59</v>
      </c>
      <c r="AQ56" s="314" t="s">
        <v>53</v>
      </c>
      <c r="AR56" s="314" t="s">
        <v>52</v>
      </c>
      <c r="AS56" s="314" t="s">
        <v>53</v>
      </c>
      <c r="AT56" s="314" t="s">
        <v>59</v>
      </c>
      <c r="AU56" s="314" t="s">
        <v>53</v>
      </c>
      <c r="AV56" s="314" t="s">
        <v>59</v>
      </c>
      <c r="AW56" s="314" t="s">
        <v>59</v>
      </c>
      <c r="AX56" s="314" t="s">
        <v>53</v>
      </c>
      <c r="AY56" s="314" t="s">
        <v>59</v>
      </c>
      <c r="AZ56" s="314" t="s">
        <v>52</v>
      </c>
      <c r="BA56" s="314" t="s">
        <v>53</v>
      </c>
      <c r="BB56" s="314" t="s">
        <v>53</v>
      </c>
      <c r="BC56" s="314" t="s">
        <v>59</v>
      </c>
    </row>
    <row r="57" spans="2:56" ht="17.100000000000001" customHeight="1">
      <c r="B57" s="80"/>
      <c r="C57" s="81" t="s">
        <v>131</v>
      </c>
      <c r="D57" s="81"/>
      <c r="E57" s="81"/>
      <c r="F57" s="81"/>
      <c r="G57" s="81"/>
      <c r="H57" s="81"/>
      <c r="I57" s="81"/>
      <c r="J57" s="81"/>
      <c r="K57" s="81"/>
      <c r="L57" s="81"/>
      <c r="M57" s="81"/>
      <c r="N57" s="839"/>
      <c r="O57" s="313">
        <v>0.21</v>
      </c>
      <c r="P57" s="327" t="s">
        <v>59</v>
      </c>
      <c r="Q57" s="314" t="s">
        <v>59</v>
      </c>
      <c r="R57" s="314" t="s">
        <v>53</v>
      </c>
      <c r="S57" s="314" t="s">
        <v>53</v>
      </c>
      <c r="T57" s="314" t="s">
        <v>59</v>
      </c>
      <c r="U57" s="314" t="s">
        <v>53</v>
      </c>
      <c r="V57" s="314" t="s">
        <v>53</v>
      </c>
      <c r="W57" s="763" t="s">
        <v>59</v>
      </c>
      <c r="X57" s="763" t="s">
        <v>53</v>
      </c>
      <c r="Y57" s="314" t="s">
        <v>53</v>
      </c>
      <c r="Z57" s="314" t="s">
        <v>53</v>
      </c>
      <c r="AA57" s="314" t="s">
        <v>53</v>
      </c>
      <c r="AB57" s="314" t="s">
        <v>53</v>
      </c>
      <c r="AC57" s="314" t="s">
        <v>52</v>
      </c>
      <c r="AD57" s="314" t="s">
        <v>53</v>
      </c>
      <c r="AE57" s="314" t="s">
        <v>53</v>
      </c>
      <c r="AF57" s="328" t="s">
        <v>53</v>
      </c>
      <c r="AG57" s="314" t="s">
        <v>52</v>
      </c>
      <c r="AH57" s="314" t="s">
        <v>53</v>
      </c>
      <c r="AI57" s="314" t="s">
        <v>53</v>
      </c>
      <c r="AJ57" s="314" t="s">
        <v>53</v>
      </c>
      <c r="AK57" s="314" t="s">
        <v>59</v>
      </c>
      <c r="AL57" s="314" t="s">
        <v>53</v>
      </c>
      <c r="AM57" s="314" t="s">
        <v>59</v>
      </c>
      <c r="AN57" s="314" t="s">
        <v>53</v>
      </c>
      <c r="AO57" s="314" t="s">
        <v>53</v>
      </c>
      <c r="AP57" s="314" t="s">
        <v>59</v>
      </c>
      <c r="AQ57" s="314" t="s">
        <v>53</v>
      </c>
      <c r="AR57" s="314" t="s">
        <v>52</v>
      </c>
      <c r="AS57" s="314" t="s">
        <v>59</v>
      </c>
      <c r="AT57" s="314" t="s">
        <v>59</v>
      </c>
      <c r="AU57" s="314" t="s">
        <v>52</v>
      </c>
      <c r="AV57" s="314" t="s">
        <v>59</v>
      </c>
      <c r="AW57" s="314" t="s">
        <v>59</v>
      </c>
      <c r="AX57" s="314" t="s">
        <v>53</v>
      </c>
      <c r="AY57" s="314" t="s">
        <v>59</v>
      </c>
      <c r="AZ57" s="314" t="s">
        <v>52</v>
      </c>
      <c r="BA57" s="314" t="s">
        <v>59</v>
      </c>
      <c r="BB57" s="314" t="s">
        <v>53</v>
      </c>
      <c r="BC57" s="314" t="s">
        <v>59</v>
      </c>
    </row>
    <row r="58" spans="2:56" ht="17.100000000000001" customHeight="1">
      <c r="B58" s="85"/>
      <c r="C58" s="86" t="s">
        <v>132</v>
      </c>
      <c r="D58" s="86"/>
      <c r="E58" s="86"/>
      <c r="F58" s="86"/>
      <c r="G58" s="86"/>
      <c r="H58" s="86"/>
      <c r="I58" s="86"/>
      <c r="J58" s="86"/>
      <c r="K58" s="86"/>
      <c r="L58" s="86"/>
      <c r="M58" s="86"/>
      <c r="N58" s="839"/>
      <c r="O58" s="313">
        <v>0.6</v>
      </c>
      <c r="P58" s="327" t="s">
        <v>52</v>
      </c>
      <c r="Q58" s="314" t="s">
        <v>53</v>
      </c>
      <c r="R58" s="314" t="s">
        <v>52</v>
      </c>
      <c r="S58" s="314" t="s">
        <v>52</v>
      </c>
      <c r="T58" s="314" t="s">
        <v>52</v>
      </c>
      <c r="U58" s="314" t="s">
        <v>52</v>
      </c>
      <c r="V58" s="314" t="s">
        <v>53</v>
      </c>
      <c r="W58" s="763" t="s">
        <v>59</v>
      </c>
      <c r="X58" s="763" t="s">
        <v>53</v>
      </c>
      <c r="Y58" s="314" t="s">
        <v>52</v>
      </c>
      <c r="Z58" s="314" t="s">
        <v>52</v>
      </c>
      <c r="AA58" s="314" t="s">
        <v>53</v>
      </c>
      <c r="AB58" s="314" t="s">
        <v>52</v>
      </c>
      <c r="AC58" s="314" t="s">
        <v>53</v>
      </c>
      <c r="AD58" s="314" t="s">
        <v>53</v>
      </c>
      <c r="AE58" s="314" t="s">
        <v>53</v>
      </c>
      <c r="AF58" s="328" t="s">
        <v>53</v>
      </c>
      <c r="AG58" s="314" t="s">
        <v>52</v>
      </c>
      <c r="AH58" s="314" t="s">
        <v>52</v>
      </c>
      <c r="AI58" s="314" t="s">
        <v>52</v>
      </c>
      <c r="AJ58" s="314" t="s">
        <v>53</v>
      </c>
      <c r="AK58" s="314" t="s">
        <v>59</v>
      </c>
      <c r="AL58" s="314" t="s">
        <v>52</v>
      </c>
      <c r="AM58" s="314" t="s">
        <v>59</v>
      </c>
      <c r="AN58" s="314" t="s">
        <v>53</v>
      </c>
      <c r="AO58" s="314" t="s">
        <v>52</v>
      </c>
      <c r="AP58" s="314" t="s">
        <v>52</v>
      </c>
      <c r="AQ58" s="314" t="s">
        <v>53</v>
      </c>
      <c r="AR58" s="314" t="s">
        <v>53</v>
      </c>
      <c r="AS58" s="314" t="s">
        <v>52</v>
      </c>
      <c r="AT58" s="314" t="s">
        <v>52</v>
      </c>
      <c r="AU58" s="314" t="s">
        <v>53</v>
      </c>
      <c r="AV58" s="314" t="s">
        <v>59</v>
      </c>
      <c r="AW58" s="314" t="s">
        <v>52</v>
      </c>
      <c r="AX58" s="314" t="s">
        <v>53</v>
      </c>
      <c r="AY58" s="314" t="s">
        <v>59</v>
      </c>
      <c r="AZ58" s="314" t="s">
        <v>52</v>
      </c>
      <c r="BA58" s="314" t="s">
        <v>59</v>
      </c>
      <c r="BB58" s="314" t="s">
        <v>52</v>
      </c>
      <c r="BC58" s="314" t="s">
        <v>59</v>
      </c>
      <c r="BD58"/>
    </row>
    <row r="59" spans="2:56" ht="17.100000000000001" customHeight="1">
      <c r="B59" s="87"/>
      <c r="C59" s="88" t="s">
        <v>133</v>
      </c>
      <c r="D59" s="88"/>
      <c r="E59" s="88"/>
      <c r="F59" s="88"/>
      <c r="G59" s="88"/>
      <c r="H59" s="88"/>
      <c r="I59" s="88"/>
      <c r="J59" s="88"/>
      <c r="K59" s="88"/>
      <c r="L59" s="88"/>
      <c r="M59" s="88"/>
      <c r="N59" s="839"/>
      <c r="O59" s="324"/>
      <c r="P59" s="324"/>
      <c r="Q59" s="324"/>
      <c r="R59" s="324"/>
      <c r="S59" s="324"/>
      <c r="T59" s="324"/>
      <c r="U59" s="324"/>
      <c r="V59" s="324"/>
      <c r="W59" s="764"/>
      <c r="X59" s="76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729"/>
      <c r="BD59"/>
    </row>
    <row r="60" spans="2:56" ht="17.100000000000001" customHeight="1">
      <c r="B60" s="80"/>
      <c r="C60" s="81" t="s">
        <v>120</v>
      </c>
      <c r="D60" s="81"/>
      <c r="E60" s="81"/>
      <c r="F60" s="81"/>
      <c r="G60" s="81"/>
      <c r="H60" s="81"/>
      <c r="I60" s="81"/>
      <c r="J60" s="81"/>
      <c r="K60" s="81"/>
      <c r="L60" s="81"/>
      <c r="M60" s="81"/>
      <c r="N60" s="839"/>
      <c r="O60" s="313">
        <v>1</v>
      </c>
      <c r="P60" s="325" t="s">
        <v>52</v>
      </c>
      <c r="Q60" s="325" t="s">
        <v>52</v>
      </c>
      <c r="R60" s="325" t="s">
        <v>52</v>
      </c>
      <c r="S60" s="325" t="s">
        <v>52</v>
      </c>
      <c r="T60" s="325" t="s">
        <v>52</v>
      </c>
      <c r="U60" s="325" t="s">
        <v>52</v>
      </c>
      <c r="V60" s="325" t="s">
        <v>52</v>
      </c>
      <c r="W60" s="765" t="s">
        <v>52</v>
      </c>
      <c r="X60" s="765" t="s">
        <v>52</v>
      </c>
      <c r="Y60" s="325" t="s">
        <v>52</v>
      </c>
      <c r="Z60" s="325" t="s">
        <v>52</v>
      </c>
      <c r="AA60" s="325" t="s">
        <v>52</v>
      </c>
      <c r="AB60" s="325" t="s">
        <v>52</v>
      </c>
      <c r="AC60" s="325" t="s">
        <v>52</v>
      </c>
      <c r="AD60" s="325" t="s">
        <v>52</v>
      </c>
      <c r="AE60" s="325" t="s">
        <v>52</v>
      </c>
      <c r="AF60" s="325" t="s">
        <v>52</v>
      </c>
      <c r="AG60" s="325" t="s">
        <v>52</v>
      </c>
      <c r="AH60" s="325" t="s">
        <v>52</v>
      </c>
      <c r="AI60" s="325" t="s">
        <v>52</v>
      </c>
      <c r="AJ60" s="325" t="s">
        <v>52</v>
      </c>
      <c r="AK60" s="325" t="s">
        <v>52</v>
      </c>
      <c r="AL60" s="325" t="s">
        <v>52</v>
      </c>
      <c r="AM60" s="325" t="s">
        <v>52</v>
      </c>
      <c r="AN60" s="325" t="s">
        <v>52</v>
      </c>
      <c r="AO60" s="325" t="s">
        <v>52</v>
      </c>
      <c r="AP60" s="325" t="s">
        <v>52</v>
      </c>
      <c r="AQ60" s="325" t="s">
        <v>52</v>
      </c>
      <c r="AR60" s="325" t="s">
        <v>52</v>
      </c>
      <c r="AS60" s="325" t="s">
        <v>52</v>
      </c>
      <c r="AT60" s="325" t="s">
        <v>52</v>
      </c>
      <c r="AU60" s="325" t="s">
        <v>52</v>
      </c>
      <c r="AV60" s="325" t="s">
        <v>52</v>
      </c>
      <c r="AW60" s="325" t="s">
        <v>52</v>
      </c>
      <c r="AX60" s="325" t="s">
        <v>52</v>
      </c>
      <c r="AY60" s="325" t="s">
        <v>52</v>
      </c>
      <c r="AZ60" s="325" t="s">
        <v>52</v>
      </c>
      <c r="BA60" s="325" t="s">
        <v>52</v>
      </c>
      <c r="BB60" s="325" t="s">
        <v>52</v>
      </c>
      <c r="BC60" s="325" t="s">
        <v>52</v>
      </c>
      <c r="BD60"/>
    </row>
    <row r="61" spans="2:56" ht="17.100000000000001" customHeight="1">
      <c r="B61" s="80"/>
      <c r="C61" s="81" t="s">
        <v>121</v>
      </c>
      <c r="D61" s="81"/>
      <c r="E61" s="81"/>
      <c r="F61" s="81"/>
      <c r="G61" s="81"/>
      <c r="H61" s="81"/>
      <c r="I61" s="81"/>
      <c r="J61" s="81"/>
      <c r="K61" s="81"/>
      <c r="L61" s="81"/>
      <c r="M61" s="81"/>
      <c r="N61" s="839"/>
      <c r="O61" s="313">
        <v>0.97619047619047616</v>
      </c>
      <c r="P61" s="325" t="s">
        <v>52</v>
      </c>
      <c r="Q61" s="325" t="s">
        <v>52</v>
      </c>
      <c r="R61" s="325" t="s">
        <v>52</v>
      </c>
      <c r="S61" s="325" t="s">
        <v>52</v>
      </c>
      <c r="T61" s="325" t="s">
        <v>52</v>
      </c>
      <c r="U61" s="325" t="s">
        <v>52</v>
      </c>
      <c r="V61" s="325" t="s">
        <v>52</v>
      </c>
      <c r="W61" s="765" t="s">
        <v>52</v>
      </c>
      <c r="X61" s="765" t="s">
        <v>52</v>
      </c>
      <c r="Y61" s="325" t="s">
        <v>52</v>
      </c>
      <c r="Z61" s="325" t="s">
        <v>52</v>
      </c>
      <c r="AA61" s="325" t="s">
        <v>52</v>
      </c>
      <c r="AB61" s="325" t="s">
        <v>52</v>
      </c>
      <c r="AC61" s="325" t="s">
        <v>52</v>
      </c>
      <c r="AD61" s="325" t="s">
        <v>52</v>
      </c>
      <c r="AE61" s="325" t="s">
        <v>52</v>
      </c>
      <c r="AF61" s="325" t="s">
        <v>52</v>
      </c>
      <c r="AG61" s="325" t="s">
        <v>52</v>
      </c>
      <c r="AH61" s="325" t="s">
        <v>52</v>
      </c>
      <c r="AI61" s="325" t="s">
        <v>52</v>
      </c>
      <c r="AJ61" s="325" t="s">
        <v>52</v>
      </c>
      <c r="AK61" s="325" t="s">
        <v>52</v>
      </c>
      <c r="AL61" s="325" t="s">
        <v>52</v>
      </c>
      <c r="AM61" s="325" t="s">
        <v>52</v>
      </c>
      <c r="AN61" s="325" t="s">
        <v>52</v>
      </c>
      <c r="AO61" s="325" t="s">
        <v>52</v>
      </c>
      <c r="AP61" s="325" t="s">
        <v>52</v>
      </c>
      <c r="AQ61" s="325" t="s">
        <v>52</v>
      </c>
      <c r="AR61" s="325" t="s">
        <v>52</v>
      </c>
      <c r="AS61" s="325" t="s">
        <v>52</v>
      </c>
      <c r="AT61" s="325" t="s">
        <v>52</v>
      </c>
      <c r="AU61" s="325" t="s">
        <v>52</v>
      </c>
      <c r="AV61" s="325" t="s">
        <v>52</v>
      </c>
      <c r="AW61" s="325" t="s">
        <v>52</v>
      </c>
      <c r="AX61" s="325" t="s">
        <v>52</v>
      </c>
      <c r="AY61" s="325" t="s">
        <v>52</v>
      </c>
      <c r="AZ61" s="325" t="s">
        <v>52</v>
      </c>
      <c r="BA61" s="325" t="s">
        <v>52</v>
      </c>
      <c r="BB61" s="325" t="s">
        <v>52</v>
      </c>
      <c r="BC61" s="325" t="s">
        <v>52</v>
      </c>
      <c r="BD61"/>
    </row>
    <row r="62" spans="2:56" ht="17.100000000000001" customHeight="1">
      <c r="B62" s="80"/>
      <c r="C62" s="81" t="s">
        <v>122</v>
      </c>
      <c r="D62" s="81"/>
      <c r="E62" s="81"/>
      <c r="F62" s="81"/>
      <c r="G62" s="81"/>
      <c r="H62" s="81"/>
      <c r="I62" s="81"/>
      <c r="J62" s="81"/>
      <c r="K62" s="81"/>
      <c r="L62" s="81"/>
      <c r="M62" s="81"/>
      <c r="N62" s="839"/>
      <c r="O62" s="313">
        <v>0.97619047619047616</v>
      </c>
      <c r="P62" s="325" t="s">
        <v>52</v>
      </c>
      <c r="Q62" s="325" t="s">
        <v>52</v>
      </c>
      <c r="R62" s="325" t="s">
        <v>52</v>
      </c>
      <c r="S62" s="325" t="s">
        <v>52</v>
      </c>
      <c r="T62" s="325" t="s">
        <v>52</v>
      </c>
      <c r="U62" s="325" t="s">
        <v>52</v>
      </c>
      <c r="V62" s="325" t="s">
        <v>52</v>
      </c>
      <c r="W62" s="765" t="s">
        <v>52</v>
      </c>
      <c r="X62" s="765" t="s">
        <v>52</v>
      </c>
      <c r="Y62" s="325" t="s">
        <v>52</v>
      </c>
      <c r="Z62" s="325" t="s">
        <v>52</v>
      </c>
      <c r="AA62" s="325" t="s">
        <v>52</v>
      </c>
      <c r="AB62" s="325" t="s">
        <v>52</v>
      </c>
      <c r="AC62" s="325" t="s">
        <v>52</v>
      </c>
      <c r="AD62" s="325" t="s">
        <v>52</v>
      </c>
      <c r="AE62" s="325" t="s">
        <v>52</v>
      </c>
      <c r="AF62" s="325" t="s">
        <v>52</v>
      </c>
      <c r="AG62" s="325" t="s">
        <v>52</v>
      </c>
      <c r="AH62" s="325" t="s">
        <v>53</v>
      </c>
      <c r="AI62" s="325" t="s">
        <v>52</v>
      </c>
      <c r="AJ62" s="325" t="s">
        <v>52</v>
      </c>
      <c r="AK62" s="325" t="s">
        <v>52</v>
      </c>
      <c r="AL62" s="325" t="s">
        <v>52</v>
      </c>
      <c r="AM62" s="325" t="s">
        <v>52</v>
      </c>
      <c r="AN62" s="325" t="s">
        <v>52</v>
      </c>
      <c r="AO62" s="325" t="s">
        <v>52</v>
      </c>
      <c r="AP62" s="325" t="s">
        <v>52</v>
      </c>
      <c r="AQ62" s="325" t="s">
        <v>52</v>
      </c>
      <c r="AR62" s="325" t="s">
        <v>52</v>
      </c>
      <c r="AS62" s="325" t="s">
        <v>52</v>
      </c>
      <c r="AT62" s="325" t="s">
        <v>52</v>
      </c>
      <c r="AU62" s="325" t="s">
        <v>52</v>
      </c>
      <c r="AV62" s="325" t="s">
        <v>52</v>
      </c>
      <c r="AW62" s="325" t="s">
        <v>52</v>
      </c>
      <c r="AX62" s="325" t="s">
        <v>52</v>
      </c>
      <c r="AY62" s="325" t="s">
        <v>52</v>
      </c>
      <c r="AZ62" s="325" t="s">
        <v>52</v>
      </c>
      <c r="BA62" s="325" t="s">
        <v>52</v>
      </c>
      <c r="BB62" s="325" t="s">
        <v>52</v>
      </c>
      <c r="BC62" s="325" t="s">
        <v>52</v>
      </c>
      <c r="BD62"/>
    </row>
    <row r="63" spans="2:56" ht="17.100000000000001" customHeight="1">
      <c r="B63" s="80"/>
      <c r="C63" s="81" t="s">
        <v>123</v>
      </c>
      <c r="D63" s="81"/>
      <c r="E63" s="81"/>
      <c r="F63" s="81"/>
      <c r="G63" s="81"/>
      <c r="H63" s="81"/>
      <c r="I63" s="81"/>
      <c r="J63" s="81"/>
      <c r="K63" s="81"/>
      <c r="L63" s="81"/>
      <c r="M63" s="81"/>
      <c r="N63" s="839"/>
      <c r="O63" s="313">
        <v>0.97619047619047616</v>
      </c>
      <c r="P63" s="325" t="s">
        <v>52</v>
      </c>
      <c r="Q63" s="325" t="s">
        <v>52</v>
      </c>
      <c r="R63" s="325" t="s">
        <v>52</v>
      </c>
      <c r="S63" s="325" t="s">
        <v>52</v>
      </c>
      <c r="T63" s="325" t="s">
        <v>52</v>
      </c>
      <c r="U63" s="325" t="s">
        <v>52</v>
      </c>
      <c r="V63" s="325" t="s">
        <v>52</v>
      </c>
      <c r="W63" s="765" t="s">
        <v>52</v>
      </c>
      <c r="X63" s="765" t="s">
        <v>52</v>
      </c>
      <c r="Y63" s="325" t="s">
        <v>52</v>
      </c>
      <c r="Z63" s="325" t="s">
        <v>52</v>
      </c>
      <c r="AA63" s="325" t="s">
        <v>52</v>
      </c>
      <c r="AB63" s="325" t="s">
        <v>52</v>
      </c>
      <c r="AC63" s="325" t="s">
        <v>52</v>
      </c>
      <c r="AD63" s="325" t="s">
        <v>52</v>
      </c>
      <c r="AE63" s="325" t="s">
        <v>52</v>
      </c>
      <c r="AF63" s="325" t="s">
        <v>52</v>
      </c>
      <c r="AG63" s="325" t="s">
        <v>52</v>
      </c>
      <c r="AH63" s="325" t="s">
        <v>53</v>
      </c>
      <c r="AI63" s="325" t="s">
        <v>52</v>
      </c>
      <c r="AJ63" s="325" t="s">
        <v>52</v>
      </c>
      <c r="AK63" s="325" t="s">
        <v>52</v>
      </c>
      <c r="AL63" s="325" t="s">
        <v>52</v>
      </c>
      <c r="AM63" s="325" t="s">
        <v>52</v>
      </c>
      <c r="AN63" s="325" t="s">
        <v>52</v>
      </c>
      <c r="AO63" s="325" t="s">
        <v>52</v>
      </c>
      <c r="AP63" s="325" t="s">
        <v>52</v>
      </c>
      <c r="AQ63" s="325" t="s">
        <v>52</v>
      </c>
      <c r="AR63" s="325" t="s">
        <v>52</v>
      </c>
      <c r="AS63" s="325" t="s">
        <v>52</v>
      </c>
      <c r="AT63" s="325" t="s">
        <v>52</v>
      </c>
      <c r="AU63" s="325" t="s">
        <v>52</v>
      </c>
      <c r="AV63" s="325" t="s">
        <v>52</v>
      </c>
      <c r="AW63" s="325" t="s">
        <v>52</v>
      </c>
      <c r="AX63" s="325" t="s">
        <v>52</v>
      </c>
      <c r="AY63" s="325" t="s">
        <v>52</v>
      </c>
      <c r="AZ63" s="325" t="s">
        <v>52</v>
      </c>
      <c r="BA63" s="325" t="s">
        <v>52</v>
      </c>
      <c r="BB63" s="325" t="s">
        <v>52</v>
      </c>
      <c r="BC63" s="325" t="s">
        <v>52</v>
      </c>
      <c r="BD63"/>
    </row>
    <row r="64" spans="2:56" ht="17.100000000000001" customHeight="1">
      <c r="B64" s="80"/>
      <c r="C64" s="81" t="s">
        <v>124</v>
      </c>
      <c r="D64" s="81"/>
      <c r="E64" s="81"/>
      <c r="F64" s="81"/>
      <c r="G64" s="81"/>
      <c r="H64" s="81"/>
      <c r="I64" s="81"/>
      <c r="J64" s="81"/>
      <c r="K64" s="81"/>
      <c r="L64" s="81"/>
      <c r="M64" s="81"/>
      <c r="N64" s="839"/>
      <c r="O64" s="313">
        <v>1</v>
      </c>
      <c r="P64" s="325" t="s">
        <v>52</v>
      </c>
      <c r="Q64" s="325" t="s">
        <v>52</v>
      </c>
      <c r="R64" s="325" t="s">
        <v>52</v>
      </c>
      <c r="S64" s="325" t="s">
        <v>52</v>
      </c>
      <c r="T64" s="325" t="s">
        <v>52</v>
      </c>
      <c r="U64" s="325" t="s">
        <v>52</v>
      </c>
      <c r="V64" s="325" t="s">
        <v>52</v>
      </c>
      <c r="W64" s="765" t="s">
        <v>52</v>
      </c>
      <c r="X64" s="765" t="s">
        <v>52</v>
      </c>
      <c r="Y64" s="325" t="s">
        <v>52</v>
      </c>
      <c r="Z64" s="325" t="s">
        <v>52</v>
      </c>
      <c r="AA64" s="325" t="s">
        <v>52</v>
      </c>
      <c r="AB64" s="325" t="s">
        <v>52</v>
      </c>
      <c r="AC64" s="325" t="s">
        <v>52</v>
      </c>
      <c r="AD64" s="325" t="s">
        <v>52</v>
      </c>
      <c r="AE64" s="325" t="s">
        <v>52</v>
      </c>
      <c r="AF64" s="325" t="s">
        <v>52</v>
      </c>
      <c r="AG64" s="325" t="s">
        <v>52</v>
      </c>
      <c r="AH64" s="325" t="s">
        <v>52</v>
      </c>
      <c r="AI64" s="325" t="s">
        <v>52</v>
      </c>
      <c r="AJ64" s="325" t="s">
        <v>52</v>
      </c>
      <c r="AK64" s="325" t="s">
        <v>52</v>
      </c>
      <c r="AL64" s="325" t="s">
        <v>52</v>
      </c>
      <c r="AM64" s="325" t="s">
        <v>52</v>
      </c>
      <c r="AN64" s="325" t="s">
        <v>52</v>
      </c>
      <c r="AO64" s="325" t="s">
        <v>52</v>
      </c>
      <c r="AP64" s="325" t="s">
        <v>52</v>
      </c>
      <c r="AQ64" s="325" t="s">
        <v>52</v>
      </c>
      <c r="AR64" s="325" t="s">
        <v>52</v>
      </c>
      <c r="AS64" s="325" t="s">
        <v>52</v>
      </c>
      <c r="AT64" s="325" t="s">
        <v>52</v>
      </c>
      <c r="AU64" s="325" t="s">
        <v>52</v>
      </c>
      <c r="AV64" s="325" t="s">
        <v>52</v>
      </c>
      <c r="AW64" s="325" t="s">
        <v>52</v>
      </c>
      <c r="AX64" s="325" t="s">
        <v>52</v>
      </c>
      <c r="AY64" s="325" t="s">
        <v>52</v>
      </c>
      <c r="AZ64" s="325" t="s">
        <v>52</v>
      </c>
      <c r="BA64" s="325" t="s">
        <v>52</v>
      </c>
      <c r="BB64" s="325" t="s">
        <v>52</v>
      </c>
      <c r="BC64" s="325" t="s">
        <v>52</v>
      </c>
      <c r="BD64"/>
    </row>
    <row r="65" spans="2:56" ht="17.100000000000001" customHeight="1">
      <c r="B65" s="80"/>
      <c r="C65" s="81" t="s">
        <v>125</v>
      </c>
      <c r="D65" s="81"/>
      <c r="E65" s="81"/>
      <c r="F65" s="81"/>
      <c r="G65" s="81"/>
      <c r="H65" s="81"/>
      <c r="I65" s="81"/>
      <c r="J65" s="81"/>
      <c r="K65" s="81"/>
      <c r="L65" s="81"/>
      <c r="M65" s="81"/>
      <c r="N65" s="839"/>
      <c r="O65" s="313">
        <v>0.97619047619047616</v>
      </c>
      <c r="P65" s="325" t="s">
        <v>52</v>
      </c>
      <c r="Q65" s="325" t="s">
        <v>52</v>
      </c>
      <c r="R65" s="325" t="s">
        <v>52</v>
      </c>
      <c r="S65" s="325" t="s">
        <v>52</v>
      </c>
      <c r="T65" s="325" t="s">
        <v>52</v>
      </c>
      <c r="U65" s="325" t="s">
        <v>52</v>
      </c>
      <c r="V65" s="325" t="s">
        <v>52</v>
      </c>
      <c r="W65" s="765" t="s">
        <v>52</v>
      </c>
      <c r="X65" s="765" t="s">
        <v>52</v>
      </c>
      <c r="Y65" s="325" t="s">
        <v>52</v>
      </c>
      <c r="Z65" s="325" t="s">
        <v>52</v>
      </c>
      <c r="AA65" s="325" t="s">
        <v>52</v>
      </c>
      <c r="AB65" s="325" t="s">
        <v>52</v>
      </c>
      <c r="AC65" s="325" t="s">
        <v>52</v>
      </c>
      <c r="AD65" s="325" t="s">
        <v>52</v>
      </c>
      <c r="AE65" s="325" t="s">
        <v>52</v>
      </c>
      <c r="AF65" s="325" t="s">
        <v>52</v>
      </c>
      <c r="AG65" s="325" t="s">
        <v>52</v>
      </c>
      <c r="AH65" s="325" t="s">
        <v>53</v>
      </c>
      <c r="AI65" s="325" t="s">
        <v>52</v>
      </c>
      <c r="AJ65" s="325" t="s">
        <v>52</v>
      </c>
      <c r="AK65" s="325" t="s">
        <v>52</v>
      </c>
      <c r="AL65" s="325" t="s">
        <v>52</v>
      </c>
      <c r="AM65" s="325" t="s">
        <v>52</v>
      </c>
      <c r="AN65" s="325" t="s">
        <v>52</v>
      </c>
      <c r="AO65" s="325" t="s">
        <v>52</v>
      </c>
      <c r="AP65" s="325" t="s">
        <v>52</v>
      </c>
      <c r="AQ65" s="325" t="s">
        <v>52</v>
      </c>
      <c r="AR65" s="325" t="s">
        <v>52</v>
      </c>
      <c r="AS65" s="325" t="s">
        <v>52</v>
      </c>
      <c r="AT65" s="325" t="s">
        <v>52</v>
      </c>
      <c r="AU65" s="325" t="s">
        <v>52</v>
      </c>
      <c r="AV65" s="325" t="s">
        <v>52</v>
      </c>
      <c r="AW65" s="325" t="s">
        <v>52</v>
      </c>
      <c r="AX65" s="325" t="s">
        <v>52</v>
      </c>
      <c r="AY65" s="325" t="s">
        <v>52</v>
      </c>
      <c r="AZ65" s="325" t="s">
        <v>52</v>
      </c>
      <c r="BA65" s="325" t="s">
        <v>52</v>
      </c>
      <c r="BB65" s="325" t="s">
        <v>52</v>
      </c>
      <c r="BC65" s="325" t="s">
        <v>52</v>
      </c>
      <c r="BD65"/>
    </row>
    <row r="66" spans="2:56" ht="17.100000000000001" customHeight="1">
      <c r="B66" s="80"/>
      <c r="C66" s="81" t="s">
        <v>126</v>
      </c>
      <c r="D66" s="81"/>
      <c r="E66" s="81"/>
      <c r="F66" s="81"/>
      <c r="G66" s="81"/>
      <c r="H66" s="81"/>
      <c r="I66" s="81"/>
      <c r="J66" s="81"/>
      <c r="K66" s="81"/>
      <c r="L66" s="81"/>
      <c r="M66" s="81"/>
      <c r="N66" s="839"/>
      <c r="O66" s="313">
        <v>0.8</v>
      </c>
      <c r="P66" s="325" t="s">
        <v>52</v>
      </c>
      <c r="Q66" s="325" t="s">
        <v>53</v>
      </c>
      <c r="R66" s="325" t="s">
        <v>52</v>
      </c>
      <c r="S66" s="325" t="s">
        <v>52</v>
      </c>
      <c r="T66" s="325" t="s">
        <v>52</v>
      </c>
      <c r="U66" s="325" t="s">
        <v>52</v>
      </c>
      <c r="V66" s="325" t="s">
        <v>52</v>
      </c>
      <c r="W66" s="765" t="s">
        <v>52</v>
      </c>
      <c r="X66" s="765" t="s">
        <v>52</v>
      </c>
      <c r="Y66" s="325" t="s">
        <v>52</v>
      </c>
      <c r="Z66" s="325" t="s">
        <v>52</v>
      </c>
      <c r="AA66" s="325" t="s">
        <v>53</v>
      </c>
      <c r="AB66" s="325" t="s">
        <v>52</v>
      </c>
      <c r="AC66" s="325" t="s">
        <v>53</v>
      </c>
      <c r="AD66" s="325" t="s">
        <v>52</v>
      </c>
      <c r="AE66" s="325" t="s">
        <v>53</v>
      </c>
      <c r="AF66" s="325" t="s">
        <v>53</v>
      </c>
      <c r="AG66" s="325" t="s">
        <v>52</v>
      </c>
      <c r="AH66" s="325" t="s">
        <v>52</v>
      </c>
      <c r="AI66" s="325" t="s">
        <v>52</v>
      </c>
      <c r="AJ66" s="325" t="s">
        <v>52</v>
      </c>
      <c r="AK66" s="325" t="s">
        <v>52</v>
      </c>
      <c r="AL66" s="325" t="s">
        <v>52</v>
      </c>
      <c r="AM66" s="325" t="s">
        <v>52</v>
      </c>
      <c r="AN66" s="325" t="s">
        <v>52</v>
      </c>
      <c r="AO66" s="325" t="s">
        <v>52</v>
      </c>
      <c r="AP66" s="325" t="s">
        <v>52</v>
      </c>
      <c r="AQ66" s="325" t="s">
        <v>53</v>
      </c>
      <c r="AR66" s="325" t="s">
        <v>52</v>
      </c>
      <c r="AS66" s="325" t="s">
        <v>52</v>
      </c>
      <c r="AT66" s="325" t="s">
        <v>52</v>
      </c>
      <c r="AU66" s="325" t="s">
        <v>52</v>
      </c>
      <c r="AV66" s="325" t="s">
        <v>52</v>
      </c>
      <c r="AW66" s="325" t="s">
        <v>52</v>
      </c>
      <c r="AX66" s="325" t="s">
        <v>52</v>
      </c>
      <c r="AY66" s="325" t="s">
        <v>52</v>
      </c>
      <c r="AZ66" s="325" t="s">
        <v>52</v>
      </c>
      <c r="BA66" s="325" t="s">
        <v>53</v>
      </c>
      <c r="BB66" s="325" t="s">
        <v>52</v>
      </c>
      <c r="BC66" s="325" t="s">
        <v>52</v>
      </c>
      <c r="BD66"/>
    </row>
    <row r="67" spans="2:56" ht="17.100000000000001" customHeight="1">
      <c r="B67" s="80"/>
      <c r="C67" s="81" t="s">
        <v>127</v>
      </c>
      <c r="D67" s="81"/>
      <c r="E67" s="81"/>
      <c r="F67" s="81"/>
      <c r="G67" s="81"/>
      <c r="H67" s="81"/>
      <c r="I67" s="81"/>
      <c r="J67" s="81"/>
      <c r="K67" s="81"/>
      <c r="L67" s="81"/>
      <c r="M67" s="81"/>
      <c r="N67" s="839"/>
      <c r="O67" s="313">
        <v>0.83333333333333337</v>
      </c>
      <c r="P67" s="325" t="s">
        <v>52</v>
      </c>
      <c r="Q67" s="325" t="s">
        <v>52</v>
      </c>
      <c r="R67" s="325" t="s">
        <v>52</v>
      </c>
      <c r="S67" s="325" t="s">
        <v>53</v>
      </c>
      <c r="T67" s="325" t="s">
        <v>52</v>
      </c>
      <c r="U67" s="325" t="s">
        <v>52</v>
      </c>
      <c r="V67" s="325" t="s">
        <v>52</v>
      </c>
      <c r="W67" s="765" t="s">
        <v>52</v>
      </c>
      <c r="X67" s="765" t="s">
        <v>52</v>
      </c>
      <c r="Y67" s="325" t="s">
        <v>52</v>
      </c>
      <c r="Z67" s="325" t="s">
        <v>52</v>
      </c>
      <c r="AA67" s="325" t="s">
        <v>52</v>
      </c>
      <c r="AB67" s="325" t="s">
        <v>52</v>
      </c>
      <c r="AC67" s="325" t="s">
        <v>52</v>
      </c>
      <c r="AD67" s="325" t="s">
        <v>53</v>
      </c>
      <c r="AE67" s="325" t="s">
        <v>52</v>
      </c>
      <c r="AF67" s="325" t="s">
        <v>53</v>
      </c>
      <c r="AG67" s="325" t="s">
        <v>52</v>
      </c>
      <c r="AH67" s="325" t="s">
        <v>52</v>
      </c>
      <c r="AI67" s="325" t="s">
        <v>52</v>
      </c>
      <c r="AJ67" s="325" t="s">
        <v>53</v>
      </c>
      <c r="AK67" s="325" t="s">
        <v>52</v>
      </c>
      <c r="AL67" s="325" t="s">
        <v>53</v>
      </c>
      <c r="AM67" s="325" t="s">
        <v>52</v>
      </c>
      <c r="AN67" s="325" t="s">
        <v>52</v>
      </c>
      <c r="AO67" s="325" t="s">
        <v>52</v>
      </c>
      <c r="AP67" s="325" t="s">
        <v>53</v>
      </c>
      <c r="AQ67" s="325" t="s">
        <v>52</v>
      </c>
      <c r="AR67" s="325" t="s">
        <v>52</v>
      </c>
      <c r="AS67" s="325" t="s">
        <v>52</v>
      </c>
      <c r="AT67" s="325" t="s">
        <v>52</v>
      </c>
      <c r="AU67" s="325" t="s">
        <v>52</v>
      </c>
      <c r="AV67" s="325" t="s">
        <v>52</v>
      </c>
      <c r="AW67" s="325" t="s">
        <v>52</v>
      </c>
      <c r="AX67" s="325" t="s">
        <v>52</v>
      </c>
      <c r="AY67" s="325" t="s">
        <v>52</v>
      </c>
      <c r="AZ67" s="325" t="s">
        <v>52</v>
      </c>
      <c r="BA67" s="325" t="s">
        <v>53</v>
      </c>
      <c r="BB67" s="325" t="s">
        <v>52</v>
      </c>
      <c r="BC67" s="325" t="s">
        <v>52</v>
      </c>
      <c r="BD67"/>
    </row>
    <row r="68" spans="2:56" ht="17.100000000000001" customHeight="1">
      <c r="B68" s="80"/>
      <c r="C68" s="81" t="s">
        <v>128</v>
      </c>
      <c r="D68" s="81"/>
      <c r="E68" s="81"/>
      <c r="F68" s="81"/>
      <c r="G68" s="81"/>
      <c r="H68" s="81"/>
      <c r="I68" s="81"/>
      <c r="J68" s="81"/>
      <c r="K68" s="81"/>
      <c r="L68" s="81"/>
      <c r="M68" s="81"/>
      <c r="N68" s="839"/>
      <c r="O68" s="313">
        <v>0.97435897435897434</v>
      </c>
      <c r="P68" s="325" t="s">
        <v>59</v>
      </c>
      <c r="Q68" s="325" t="s">
        <v>52</v>
      </c>
      <c r="R68" s="325" t="s">
        <v>52</v>
      </c>
      <c r="S68" s="325" t="s">
        <v>52</v>
      </c>
      <c r="T68" s="325" t="s">
        <v>59</v>
      </c>
      <c r="U68" s="325" t="s">
        <v>52</v>
      </c>
      <c r="V68" s="325" t="s">
        <v>52</v>
      </c>
      <c r="W68" s="765" t="s">
        <v>59</v>
      </c>
      <c r="X68" s="765" t="s">
        <v>52</v>
      </c>
      <c r="Y68" s="325" t="s">
        <v>52</v>
      </c>
      <c r="Z68" s="325" t="s">
        <v>52</v>
      </c>
      <c r="AA68" s="325" t="s">
        <v>52</v>
      </c>
      <c r="AB68" s="325" t="s">
        <v>52</v>
      </c>
      <c r="AC68" s="325" t="s">
        <v>52</v>
      </c>
      <c r="AD68" s="325" t="s">
        <v>52</v>
      </c>
      <c r="AE68" s="325" t="s">
        <v>52</v>
      </c>
      <c r="AF68" s="325" t="s">
        <v>52</v>
      </c>
      <c r="AG68" s="325" t="s">
        <v>52</v>
      </c>
      <c r="AH68" s="325" t="s">
        <v>52</v>
      </c>
      <c r="AI68" s="325" t="s">
        <v>52</v>
      </c>
      <c r="AJ68" s="325" t="s">
        <v>52</v>
      </c>
      <c r="AK68" s="325" t="s">
        <v>52</v>
      </c>
      <c r="AL68" s="325" t="s">
        <v>52</v>
      </c>
      <c r="AM68" s="325" t="s">
        <v>52</v>
      </c>
      <c r="AN68" s="325" t="s">
        <v>52</v>
      </c>
      <c r="AO68" s="325" t="s">
        <v>52</v>
      </c>
      <c r="AP68" s="325" t="s">
        <v>52</v>
      </c>
      <c r="AQ68" s="325" t="s">
        <v>52</v>
      </c>
      <c r="AR68" s="325" t="s">
        <v>52</v>
      </c>
      <c r="AS68" s="325" t="s">
        <v>52</v>
      </c>
      <c r="AT68" s="325" t="s">
        <v>52</v>
      </c>
      <c r="AU68" s="325" t="s">
        <v>52</v>
      </c>
      <c r="AV68" s="325" t="s">
        <v>52</v>
      </c>
      <c r="AW68" s="325" t="s">
        <v>52</v>
      </c>
      <c r="AX68" s="325" t="s">
        <v>52</v>
      </c>
      <c r="AY68" s="325" t="s">
        <v>52</v>
      </c>
      <c r="AZ68" s="325" t="s">
        <v>52</v>
      </c>
      <c r="BA68" s="325" t="s">
        <v>53</v>
      </c>
      <c r="BB68" s="325" t="s">
        <v>52</v>
      </c>
      <c r="BC68" s="325" t="s">
        <v>52</v>
      </c>
      <c r="BD68"/>
    </row>
    <row r="69" spans="2:56" ht="17.100000000000001" customHeight="1">
      <c r="B69" s="80"/>
      <c r="C69" s="81" t="s">
        <v>129</v>
      </c>
      <c r="D69" s="81"/>
      <c r="E69" s="81"/>
      <c r="F69" s="81"/>
      <c r="G69" s="81"/>
      <c r="H69" s="81"/>
      <c r="I69" s="81"/>
      <c r="J69" s="81"/>
      <c r="K69" s="81"/>
      <c r="L69" s="81"/>
      <c r="M69" s="81"/>
      <c r="N69" s="839"/>
      <c r="O69" s="313">
        <v>0.97435897435897434</v>
      </c>
      <c r="P69" s="325" t="s">
        <v>59</v>
      </c>
      <c r="Q69" s="325" t="s">
        <v>52</v>
      </c>
      <c r="R69" s="325" t="s">
        <v>52</v>
      </c>
      <c r="S69" s="325" t="s">
        <v>52</v>
      </c>
      <c r="T69" s="325" t="s">
        <v>59</v>
      </c>
      <c r="U69" s="325" t="s">
        <v>52</v>
      </c>
      <c r="V69" s="325" t="s">
        <v>52</v>
      </c>
      <c r="W69" s="765" t="s">
        <v>59</v>
      </c>
      <c r="X69" s="765" t="s">
        <v>52</v>
      </c>
      <c r="Y69" s="325" t="s">
        <v>52</v>
      </c>
      <c r="Z69" s="325" t="s">
        <v>52</v>
      </c>
      <c r="AA69" s="325" t="s">
        <v>52</v>
      </c>
      <c r="AB69" s="325" t="s">
        <v>52</v>
      </c>
      <c r="AC69" s="325" t="s">
        <v>52</v>
      </c>
      <c r="AD69" s="325" t="s">
        <v>52</v>
      </c>
      <c r="AE69" s="325" t="s">
        <v>52</v>
      </c>
      <c r="AF69" s="325" t="s">
        <v>52</v>
      </c>
      <c r="AG69" s="325" t="s">
        <v>52</v>
      </c>
      <c r="AH69" s="325" t="s">
        <v>52</v>
      </c>
      <c r="AI69" s="325" t="s">
        <v>52</v>
      </c>
      <c r="AJ69" s="325" t="s">
        <v>52</v>
      </c>
      <c r="AK69" s="325" t="s">
        <v>52</v>
      </c>
      <c r="AL69" s="325" t="s">
        <v>52</v>
      </c>
      <c r="AM69" s="325" t="s">
        <v>52</v>
      </c>
      <c r="AN69" s="325" t="s">
        <v>52</v>
      </c>
      <c r="AO69" s="325" t="s">
        <v>52</v>
      </c>
      <c r="AP69" s="325" t="s">
        <v>52</v>
      </c>
      <c r="AQ69" s="325" t="s">
        <v>52</v>
      </c>
      <c r="AR69" s="325" t="s">
        <v>52</v>
      </c>
      <c r="AS69" s="325" t="s">
        <v>52</v>
      </c>
      <c r="AT69" s="325" t="s">
        <v>52</v>
      </c>
      <c r="AU69" s="325" t="s">
        <v>52</v>
      </c>
      <c r="AV69" s="325" t="s">
        <v>52</v>
      </c>
      <c r="AW69" s="325" t="s">
        <v>52</v>
      </c>
      <c r="AX69" s="325" t="s">
        <v>52</v>
      </c>
      <c r="AY69" s="325" t="s">
        <v>52</v>
      </c>
      <c r="AZ69" s="325" t="s">
        <v>52</v>
      </c>
      <c r="BA69" s="325" t="s">
        <v>53</v>
      </c>
      <c r="BB69" s="325" t="s">
        <v>52</v>
      </c>
      <c r="BC69" s="325" t="s">
        <v>52</v>
      </c>
      <c r="BD69"/>
    </row>
    <row r="70" spans="2:56" ht="17.100000000000001" customHeight="1">
      <c r="B70" s="80"/>
      <c r="C70" s="81" t="s">
        <v>130</v>
      </c>
      <c r="D70" s="81"/>
      <c r="E70" s="81"/>
      <c r="F70" s="81"/>
      <c r="G70" s="81"/>
      <c r="H70" s="81"/>
      <c r="I70" s="81"/>
      <c r="J70" s="81"/>
      <c r="K70" s="81"/>
      <c r="L70" s="81"/>
      <c r="M70" s="81"/>
      <c r="N70" s="839"/>
      <c r="O70" s="313">
        <v>5.2631578947368418E-2</v>
      </c>
      <c r="P70" s="325" t="s">
        <v>53</v>
      </c>
      <c r="Q70" s="325" t="s">
        <v>59</v>
      </c>
      <c r="R70" s="325" t="s">
        <v>53</v>
      </c>
      <c r="S70" s="325" t="s">
        <v>53</v>
      </c>
      <c r="T70" s="325" t="s">
        <v>59</v>
      </c>
      <c r="U70" s="325" t="s">
        <v>53</v>
      </c>
      <c r="V70" s="325" t="s">
        <v>53</v>
      </c>
      <c r="W70" s="765" t="s">
        <v>59</v>
      </c>
      <c r="X70" s="765" t="s">
        <v>53</v>
      </c>
      <c r="Y70" s="325" t="s">
        <v>53</v>
      </c>
      <c r="Z70" s="325" t="s">
        <v>53</v>
      </c>
      <c r="AA70" s="325" t="s">
        <v>53</v>
      </c>
      <c r="AB70" s="325" t="s">
        <v>53</v>
      </c>
      <c r="AC70" s="325" t="s">
        <v>53</v>
      </c>
      <c r="AD70" s="325" t="s">
        <v>53</v>
      </c>
      <c r="AE70" s="325" t="s">
        <v>53</v>
      </c>
      <c r="AF70" s="325" t="s">
        <v>53</v>
      </c>
      <c r="AG70" s="325" t="s">
        <v>53</v>
      </c>
      <c r="AH70" s="325" t="s">
        <v>53</v>
      </c>
      <c r="AI70" s="325" t="s">
        <v>53</v>
      </c>
      <c r="AJ70" s="325" t="s">
        <v>53</v>
      </c>
      <c r="AK70" s="325" t="s">
        <v>53</v>
      </c>
      <c r="AL70" s="325" t="s">
        <v>53</v>
      </c>
      <c r="AM70" s="325" t="s">
        <v>52</v>
      </c>
      <c r="AN70" s="325" t="s">
        <v>53</v>
      </c>
      <c r="AO70" s="325" t="s">
        <v>53</v>
      </c>
      <c r="AP70" s="325" t="s">
        <v>53</v>
      </c>
      <c r="AQ70" s="325" t="s">
        <v>53</v>
      </c>
      <c r="AR70" s="325" t="s">
        <v>53</v>
      </c>
      <c r="AS70" s="325" t="s">
        <v>53</v>
      </c>
      <c r="AT70" s="325" t="s">
        <v>53</v>
      </c>
      <c r="AU70" s="325" t="s">
        <v>53</v>
      </c>
      <c r="AV70" s="325" t="s">
        <v>53</v>
      </c>
      <c r="AW70" s="325" t="s">
        <v>59</v>
      </c>
      <c r="AX70" s="325" t="s">
        <v>53</v>
      </c>
      <c r="AY70" s="325" t="s">
        <v>53</v>
      </c>
      <c r="AZ70" s="325" t="s">
        <v>52</v>
      </c>
      <c r="BA70" s="325" t="s">
        <v>53</v>
      </c>
      <c r="BB70" s="325" t="s">
        <v>53</v>
      </c>
      <c r="BC70" s="325" t="s">
        <v>53</v>
      </c>
      <c r="BD70"/>
    </row>
    <row r="71" spans="2:56" ht="17.100000000000001" customHeight="1">
      <c r="B71" s="80"/>
      <c r="C71" s="81" t="s">
        <v>131</v>
      </c>
      <c r="D71" s="81"/>
      <c r="E71" s="81"/>
      <c r="F71" s="81"/>
      <c r="G71" s="81"/>
      <c r="H71" s="81"/>
      <c r="I71" s="81"/>
      <c r="J71" s="81"/>
      <c r="K71" s="81"/>
      <c r="L71" s="81"/>
      <c r="M71" s="81"/>
      <c r="N71" s="839"/>
      <c r="O71" s="313">
        <v>5.5555555555555552E-2</v>
      </c>
      <c r="P71" s="325" t="s">
        <v>59</v>
      </c>
      <c r="Q71" s="325" t="s">
        <v>59</v>
      </c>
      <c r="R71" s="325" t="s">
        <v>59</v>
      </c>
      <c r="S71" s="325" t="s">
        <v>53</v>
      </c>
      <c r="T71" s="325" t="s">
        <v>59</v>
      </c>
      <c r="U71" s="325" t="s">
        <v>53</v>
      </c>
      <c r="V71" s="325" t="s">
        <v>53</v>
      </c>
      <c r="W71" s="765" t="s">
        <v>59</v>
      </c>
      <c r="X71" s="765" t="s">
        <v>53</v>
      </c>
      <c r="Y71" s="325" t="s">
        <v>53</v>
      </c>
      <c r="Z71" s="325" t="s">
        <v>53</v>
      </c>
      <c r="AA71" s="325" t="s">
        <v>53</v>
      </c>
      <c r="AB71" s="325" t="s">
        <v>53</v>
      </c>
      <c r="AC71" s="325" t="s">
        <v>53</v>
      </c>
      <c r="AD71" s="325" t="s">
        <v>53</v>
      </c>
      <c r="AE71" s="325" t="s">
        <v>53</v>
      </c>
      <c r="AF71" s="325" t="s">
        <v>53</v>
      </c>
      <c r="AG71" s="325" t="s">
        <v>53</v>
      </c>
      <c r="AH71" s="325" t="s">
        <v>53</v>
      </c>
      <c r="AI71" s="325" t="s">
        <v>53</v>
      </c>
      <c r="AJ71" s="325" t="s">
        <v>53</v>
      </c>
      <c r="AK71" s="325" t="s">
        <v>53</v>
      </c>
      <c r="AL71" s="325" t="s">
        <v>53</v>
      </c>
      <c r="AM71" s="325" t="s">
        <v>53</v>
      </c>
      <c r="AN71" s="325" t="s">
        <v>53</v>
      </c>
      <c r="AO71" s="325" t="s">
        <v>53</v>
      </c>
      <c r="AP71" s="325" t="s">
        <v>53</v>
      </c>
      <c r="AQ71" s="325" t="s">
        <v>53</v>
      </c>
      <c r="AR71" s="325" t="s">
        <v>53</v>
      </c>
      <c r="AS71" s="325" t="s">
        <v>53</v>
      </c>
      <c r="AT71" s="325" t="s">
        <v>53</v>
      </c>
      <c r="AU71" s="325" t="s">
        <v>52</v>
      </c>
      <c r="AV71" s="325" t="s">
        <v>53</v>
      </c>
      <c r="AW71" s="325" t="s">
        <v>59</v>
      </c>
      <c r="AX71" s="325" t="s">
        <v>53</v>
      </c>
      <c r="AY71" s="325" t="s">
        <v>53</v>
      </c>
      <c r="AZ71" s="325" t="s">
        <v>52</v>
      </c>
      <c r="BA71" s="325" t="s">
        <v>53</v>
      </c>
      <c r="BB71" s="325" t="s">
        <v>53</v>
      </c>
      <c r="BC71" s="325" t="s">
        <v>53</v>
      </c>
      <c r="BD71"/>
    </row>
    <row r="72" spans="2:56" ht="17.100000000000001" customHeight="1">
      <c r="B72" s="85"/>
      <c r="C72" s="86" t="s">
        <v>132</v>
      </c>
      <c r="D72" s="86"/>
      <c r="E72" s="86"/>
      <c r="F72" s="86"/>
      <c r="G72" s="86"/>
      <c r="H72" s="86"/>
      <c r="I72" s="86"/>
      <c r="J72" s="86"/>
      <c r="K72" s="86"/>
      <c r="L72" s="86"/>
      <c r="M72" s="86"/>
      <c r="N72" s="839"/>
      <c r="O72" s="313">
        <v>0.68292682926829273</v>
      </c>
      <c r="P72" s="325" t="s">
        <v>52</v>
      </c>
      <c r="Q72" s="325" t="s">
        <v>53</v>
      </c>
      <c r="R72" s="325" t="s">
        <v>52</v>
      </c>
      <c r="S72" s="325" t="s">
        <v>52</v>
      </c>
      <c r="T72" s="325" t="s">
        <v>52</v>
      </c>
      <c r="U72" s="325" t="s">
        <v>52</v>
      </c>
      <c r="V72" s="325" t="s">
        <v>53</v>
      </c>
      <c r="W72" s="765" t="s">
        <v>59</v>
      </c>
      <c r="X72" s="765" t="s">
        <v>53</v>
      </c>
      <c r="Y72" s="325" t="s">
        <v>52</v>
      </c>
      <c r="Z72" s="325" t="s">
        <v>52</v>
      </c>
      <c r="AA72" s="325" t="s">
        <v>53</v>
      </c>
      <c r="AB72" s="325" t="s">
        <v>52</v>
      </c>
      <c r="AC72" s="325" t="s">
        <v>52</v>
      </c>
      <c r="AD72" s="325" t="s">
        <v>53</v>
      </c>
      <c r="AE72" s="325" t="s">
        <v>53</v>
      </c>
      <c r="AF72" s="325" t="s">
        <v>53</v>
      </c>
      <c r="AG72" s="325" t="s">
        <v>52</v>
      </c>
      <c r="AH72" s="325" t="s">
        <v>53</v>
      </c>
      <c r="AI72" s="325" t="s">
        <v>52</v>
      </c>
      <c r="AJ72" s="325" t="s">
        <v>52</v>
      </c>
      <c r="AK72" s="325" t="s">
        <v>53</v>
      </c>
      <c r="AL72" s="325" t="s">
        <v>52</v>
      </c>
      <c r="AM72" s="325" t="s">
        <v>52</v>
      </c>
      <c r="AN72" s="325" t="s">
        <v>53</v>
      </c>
      <c r="AO72" s="325" t="s">
        <v>52</v>
      </c>
      <c r="AP72" s="325" t="s">
        <v>52</v>
      </c>
      <c r="AQ72" s="325" t="s">
        <v>53</v>
      </c>
      <c r="AR72" s="325" t="s">
        <v>52</v>
      </c>
      <c r="AS72" s="325" t="s">
        <v>52</v>
      </c>
      <c r="AT72" s="325" t="s">
        <v>52</v>
      </c>
      <c r="AU72" s="325" t="s">
        <v>52</v>
      </c>
      <c r="AV72" s="325" t="s">
        <v>52</v>
      </c>
      <c r="AW72" s="325" t="s">
        <v>52</v>
      </c>
      <c r="AX72" s="325" t="s">
        <v>52</v>
      </c>
      <c r="AY72" s="325" t="s">
        <v>52</v>
      </c>
      <c r="AZ72" s="325" t="s">
        <v>52</v>
      </c>
      <c r="BA72" s="325" t="s">
        <v>52</v>
      </c>
      <c r="BB72" s="325" t="s">
        <v>52</v>
      </c>
      <c r="BC72" s="325" t="s">
        <v>53</v>
      </c>
      <c r="BD72"/>
    </row>
    <row r="73" spans="2:56" ht="17.100000000000001" customHeight="1">
      <c r="B73" s="87"/>
      <c r="C73" s="88" t="s">
        <v>134</v>
      </c>
      <c r="D73" s="88"/>
      <c r="E73" s="88"/>
      <c r="F73" s="88"/>
      <c r="G73" s="88"/>
      <c r="H73" s="88"/>
      <c r="I73" s="88"/>
      <c r="J73" s="88"/>
      <c r="K73" s="88"/>
      <c r="L73" s="88"/>
      <c r="M73" s="88"/>
      <c r="N73" s="839"/>
      <c r="O73" s="823"/>
      <c r="P73" s="823"/>
      <c r="Q73" s="823"/>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23"/>
      <c r="BA73" s="823"/>
      <c r="BB73" s="823"/>
      <c r="BC73" s="823"/>
      <c r="BD73"/>
    </row>
    <row r="74" spans="2:56" ht="17.100000000000001" customHeight="1">
      <c r="B74" s="80"/>
      <c r="C74" s="81" t="s">
        <v>120</v>
      </c>
      <c r="D74" s="81"/>
      <c r="E74" s="81"/>
      <c r="F74" s="81"/>
      <c r="G74" s="81"/>
      <c r="H74" s="81"/>
      <c r="I74" s="81"/>
      <c r="J74" s="81"/>
      <c r="K74" s="81"/>
      <c r="L74" s="81"/>
      <c r="M74" s="81"/>
      <c r="N74" s="839"/>
      <c r="O74" s="313">
        <v>0.95</v>
      </c>
      <c r="P74" s="325" t="s">
        <v>52</v>
      </c>
      <c r="Q74" s="325" t="s">
        <v>52</v>
      </c>
      <c r="R74" s="325" t="s">
        <v>52</v>
      </c>
      <c r="S74" s="325" t="s">
        <v>52</v>
      </c>
      <c r="T74" s="325" t="s">
        <v>52</v>
      </c>
      <c r="U74" s="325" t="s">
        <v>52</v>
      </c>
      <c r="V74" s="325" t="s">
        <v>52</v>
      </c>
      <c r="W74" s="765" t="s">
        <v>52</v>
      </c>
      <c r="X74" s="765" t="s">
        <v>52</v>
      </c>
      <c r="Y74" s="325" t="s">
        <v>52</v>
      </c>
      <c r="Z74" s="325" t="s">
        <v>52</v>
      </c>
      <c r="AA74" s="325" t="s">
        <v>52</v>
      </c>
      <c r="AB74" s="325" t="s">
        <v>52</v>
      </c>
      <c r="AC74" s="325" t="s">
        <v>52</v>
      </c>
      <c r="AD74" s="325" t="s">
        <v>52</v>
      </c>
      <c r="AE74" s="325" t="s">
        <v>52</v>
      </c>
      <c r="AF74" s="333" t="s">
        <v>53</v>
      </c>
      <c r="AG74" s="325" t="s">
        <v>52</v>
      </c>
      <c r="AH74" s="325" t="s">
        <v>53</v>
      </c>
      <c r="AI74" s="325" t="s">
        <v>52</v>
      </c>
      <c r="AJ74" s="325" t="s">
        <v>52</v>
      </c>
      <c r="AK74" s="325" t="s">
        <v>52</v>
      </c>
      <c r="AL74" s="325" t="s">
        <v>52</v>
      </c>
      <c r="AM74" s="325" t="s">
        <v>52</v>
      </c>
      <c r="AN74" s="325" t="s">
        <v>52</v>
      </c>
      <c r="AO74" s="325" t="s">
        <v>52</v>
      </c>
      <c r="AP74" s="325" t="s">
        <v>52</v>
      </c>
      <c r="AQ74" s="325" t="s">
        <v>52</v>
      </c>
      <c r="AR74" s="325" t="s">
        <v>52</v>
      </c>
      <c r="AS74" s="325" t="s">
        <v>59</v>
      </c>
      <c r="AT74" s="325" t="s">
        <v>52</v>
      </c>
      <c r="AU74" s="325" t="s">
        <v>52</v>
      </c>
      <c r="AV74" s="325" t="s">
        <v>52</v>
      </c>
      <c r="AW74" s="325" t="s">
        <v>52</v>
      </c>
      <c r="AX74" s="325" t="s">
        <v>52</v>
      </c>
      <c r="AY74" s="325" t="s">
        <v>52</v>
      </c>
      <c r="AZ74" s="325" t="s">
        <v>52</v>
      </c>
      <c r="BA74" s="325" t="s">
        <v>59</v>
      </c>
      <c r="BB74" s="325" t="s">
        <v>52</v>
      </c>
      <c r="BC74" s="325" t="s">
        <v>52</v>
      </c>
    </row>
    <row r="75" spans="2:56" ht="17.100000000000001" customHeight="1">
      <c r="B75" s="80"/>
      <c r="C75" s="81" t="s">
        <v>121</v>
      </c>
      <c r="D75" s="81"/>
      <c r="E75" s="81"/>
      <c r="F75" s="81"/>
      <c r="G75" s="81"/>
      <c r="H75" s="81"/>
      <c r="I75" s="81"/>
      <c r="J75" s="81"/>
      <c r="K75" s="81"/>
      <c r="L75" s="81"/>
      <c r="M75" s="81"/>
      <c r="N75" s="839"/>
      <c r="O75" s="313">
        <v>0.92500000000000004</v>
      </c>
      <c r="P75" s="325" t="s">
        <v>52</v>
      </c>
      <c r="Q75" s="325" t="s">
        <v>52</v>
      </c>
      <c r="R75" s="325" t="s">
        <v>52</v>
      </c>
      <c r="S75" s="325" t="s">
        <v>52</v>
      </c>
      <c r="T75" s="325" t="s">
        <v>52</v>
      </c>
      <c r="U75" s="325" t="s">
        <v>52</v>
      </c>
      <c r="V75" s="325" t="s">
        <v>52</v>
      </c>
      <c r="W75" s="765" t="s">
        <v>52</v>
      </c>
      <c r="X75" s="765" t="s">
        <v>52</v>
      </c>
      <c r="Y75" s="325" t="s">
        <v>52</v>
      </c>
      <c r="Z75" s="325" t="s">
        <v>52</v>
      </c>
      <c r="AA75" s="325" t="s">
        <v>52</v>
      </c>
      <c r="AB75" s="325" t="s">
        <v>52</v>
      </c>
      <c r="AC75" s="325" t="s">
        <v>52</v>
      </c>
      <c r="AD75" s="325" t="s">
        <v>52</v>
      </c>
      <c r="AE75" s="325" t="s">
        <v>53</v>
      </c>
      <c r="AF75" s="333" t="s">
        <v>52</v>
      </c>
      <c r="AG75" s="325" t="s">
        <v>52</v>
      </c>
      <c r="AH75" s="325" t="s">
        <v>53</v>
      </c>
      <c r="AI75" s="325" t="s">
        <v>52</v>
      </c>
      <c r="AJ75" s="325" t="s">
        <v>52</v>
      </c>
      <c r="AK75" s="325" t="s">
        <v>52</v>
      </c>
      <c r="AL75" s="325" t="s">
        <v>52</v>
      </c>
      <c r="AM75" s="325" t="s">
        <v>52</v>
      </c>
      <c r="AN75" s="325" t="s">
        <v>52</v>
      </c>
      <c r="AO75" s="325" t="s">
        <v>52</v>
      </c>
      <c r="AP75" s="325" t="s">
        <v>52</v>
      </c>
      <c r="AQ75" s="325" t="s">
        <v>52</v>
      </c>
      <c r="AR75" s="325" t="s">
        <v>52</v>
      </c>
      <c r="AS75" s="325" t="s">
        <v>59</v>
      </c>
      <c r="AT75" s="325" t="s">
        <v>52</v>
      </c>
      <c r="AU75" s="325" t="s">
        <v>52</v>
      </c>
      <c r="AV75" s="325" t="s">
        <v>52</v>
      </c>
      <c r="AW75" s="325" t="s">
        <v>52</v>
      </c>
      <c r="AX75" s="325" t="s">
        <v>52</v>
      </c>
      <c r="AY75" s="325" t="s">
        <v>52</v>
      </c>
      <c r="AZ75" s="325" t="s">
        <v>52</v>
      </c>
      <c r="BA75" s="325" t="s">
        <v>59</v>
      </c>
      <c r="BB75" s="325" t="s">
        <v>52</v>
      </c>
      <c r="BC75" s="325" t="s">
        <v>52</v>
      </c>
    </row>
    <row r="76" spans="2:56" ht="17.100000000000001" customHeight="1">
      <c r="B76" s="80"/>
      <c r="C76" s="81" t="s">
        <v>122</v>
      </c>
      <c r="D76" s="81"/>
      <c r="E76" s="81"/>
      <c r="F76" s="81"/>
      <c r="G76" s="81"/>
      <c r="H76" s="81"/>
      <c r="I76" s="81"/>
      <c r="J76" s="81"/>
      <c r="K76" s="81"/>
      <c r="L76" s="81"/>
      <c r="M76" s="81"/>
      <c r="N76" s="839"/>
      <c r="O76" s="313">
        <v>0.97499999999999998</v>
      </c>
      <c r="P76" s="325" t="s">
        <v>52</v>
      </c>
      <c r="Q76" s="325" t="s">
        <v>52</v>
      </c>
      <c r="R76" s="325" t="s">
        <v>52</v>
      </c>
      <c r="S76" s="325" t="s">
        <v>52</v>
      </c>
      <c r="T76" s="325" t="s">
        <v>52</v>
      </c>
      <c r="U76" s="325" t="s">
        <v>52</v>
      </c>
      <c r="V76" s="325" t="s">
        <v>52</v>
      </c>
      <c r="W76" s="765" t="s">
        <v>52</v>
      </c>
      <c r="X76" s="765" t="s">
        <v>52</v>
      </c>
      <c r="Y76" s="325" t="s">
        <v>52</v>
      </c>
      <c r="Z76" s="325" t="s">
        <v>52</v>
      </c>
      <c r="AA76" s="325" t="s">
        <v>52</v>
      </c>
      <c r="AB76" s="325" t="s">
        <v>52</v>
      </c>
      <c r="AC76" s="325" t="s">
        <v>52</v>
      </c>
      <c r="AD76" s="325" t="s">
        <v>52</v>
      </c>
      <c r="AE76" s="325" t="s">
        <v>52</v>
      </c>
      <c r="AF76" s="333" t="s">
        <v>52</v>
      </c>
      <c r="AG76" s="325" t="s">
        <v>52</v>
      </c>
      <c r="AH76" s="325" t="s">
        <v>53</v>
      </c>
      <c r="AI76" s="325" t="s">
        <v>52</v>
      </c>
      <c r="AJ76" s="325" t="s">
        <v>52</v>
      </c>
      <c r="AK76" s="325" t="s">
        <v>52</v>
      </c>
      <c r="AL76" s="325" t="s">
        <v>52</v>
      </c>
      <c r="AM76" s="325" t="s">
        <v>52</v>
      </c>
      <c r="AN76" s="325" t="s">
        <v>52</v>
      </c>
      <c r="AO76" s="325" t="s">
        <v>52</v>
      </c>
      <c r="AP76" s="325" t="s">
        <v>52</v>
      </c>
      <c r="AQ76" s="325" t="s">
        <v>52</v>
      </c>
      <c r="AR76" s="325" t="s">
        <v>52</v>
      </c>
      <c r="AS76" s="325" t="s">
        <v>59</v>
      </c>
      <c r="AT76" s="325" t="s">
        <v>52</v>
      </c>
      <c r="AU76" s="325" t="s">
        <v>52</v>
      </c>
      <c r="AV76" s="325" t="s">
        <v>52</v>
      </c>
      <c r="AW76" s="325" t="s">
        <v>52</v>
      </c>
      <c r="AX76" s="325" t="s">
        <v>52</v>
      </c>
      <c r="AY76" s="325" t="s">
        <v>52</v>
      </c>
      <c r="AZ76" s="325" t="s">
        <v>52</v>
      </c>
      <c r="BA76" s="325" t="s">
        <v>59</v>
      </c>
      <c r="BB76" s="325" t="s">
        <v>52</v>
      </c>
      <c r="BC76" s="325" t="s">
        <v>52</v>
      </c>
    </row>
    <row r="77" spans="2:56" ht="17.100000000000001" customHeight="1">
      <c r="B77" s="80"/>
      <c r="C77" s="81" t="s">
        <v>123</v>
      </c>
      <c r="D77" s="81"/>
      <c r="E77" s="81"/>
      <c r="F77" s="81"/>
      <c r="G77" s="81"/>
      <c r="H77" s="81"/>
      <c r="I77" s="81"/>
      <c r="J77" s="81"/>
      <c r="K77" s="81"/>
      <c r="L77" s="81"/>
      <c r="M77" s="81"/>
      <c r="N77" s="839"/>
      <c r="O77" s="313">
        <v>0.95</v>
      </c>
      <c r="P77" s="325" t="s">
        <v>52</v>
      </c>
      <c r="Q77" s="325" t="s">
        <v>52</v>
      </c>
      <c r="R77" s="325" t="s">
        <v>52</v>
      </c>
      <c r="S77" s="325" t="s">
        <v>52</v>
      </c>
      <c r="T77" s="325" t="s">
        <v>52</v>
      </c>
      <c r="U77" s="325" t="s">
        <v>52</v>
      </c>
      <c r="V77" s="325" t="s">
        <v>52</v>
      </c>
      <c r="W77" s="765" t="s">
        <v>52</v>
      </c>
      <c r="X77" s="765" t="s">
        <v>52</v>
      </c>
      <c r="Y77" s="325" t="s">
        <v>52</v>
      </c>
      <c r="Z77" s="325" t="s">
        <v>52</v>
      </c>
      <c r="AA77" s="325" t="s">
        <v>52</v>
      </c>
      <c r="AB77" s="325" t="s">
        <v>52</v>
      </c>
      <c r="AC77" s="325" t="s">
        <v>52</v>
      </c>
      <c r="AD77" s="325" t="s">
        <v>52</v>
      </c>
      <c r="AE77" s="325" t="s">
        <v>52</v>
      </c>
      <c r="AF77" s="333" t="s">
        <v>52</v>
      </c>
      <c r="AG77" s="325" t="s">
        <v>52</v>
      </c>
      <c r="AH77" s="325" t="s">
        <v>53</v>
      </c>
      <c r="AI77" s="325" t="s">
        <v>52</v>
      </c>
      <c r="AJ77" s="325" t="s">
        <v>52</v>
      </c>
      <c r="AK77" s="325" t="s">
        <v>52</v>
      </c>
      <c r="AL77" s="325" t="s">
        <v>52</v>
      </c>
      <c r="AM77" s="325" t="s">
        <v>52</v>
      </c>
      <c r="AN77" s="325" t="s">
        <v>52</v>
      </c>
      <c r="AO77" s="325" t="s">
        <v>52</v>
      </c>
      <c r="AP77" s="325" t="s">
        <v>52</v>
      </c>
      <c r="AQ77" s="325" t="s">
        <v>52</v>
      </c>
      <c r="AR77" s="325" t="s">
        <v>52</v>
      </c>
      <c r="AS77" s="325" t="s">
        <v>59</v>
      </c>
      <c r="AT77" s="325" t="s">
        <v>52</v>
      </c>
      <c r="AU77" s="325" t="s">
        <v>52</v>
      </c>
      <c r="AV77" s="325" t="s">
        <v>52</v>
      </c>
      <c r="AW77" s="325" t="s">
        <v>52</v>
      </c>
      <c r="AX77" s="325" t="s">
        <v>52</v>
      </c>
      <c r="AY77" s="325" t="s">
        <v>52</v>
      </c>
      <c r="AZ77" s="325" t="s">
        <v>52</v>
      </c>
      <c r="BA77" s="325" t="s">
        <v>59</v>
      </c>
      <c r="BB77" s="325" t="s">
        <v>52</v>
      </c>
      <c r="BC77" s="325" t="s">
        <v>52</v>
      </c>
    </row>
    <row r="78" spans="2:56" ht="17.100000000000001" customHeight="1">
      <c r="B78" s="80"/>
      <c r="C78" s="81" t="s">
        <v>124</v>
      </c>
      <c r="D78" s="81"/>
      <c r="E78" s="81"/>
      <c r="F78" s="81"/>
      <c r="G78" s="81"/>
      <c r="H78" s="81"/>
      <c r="I78" s="81"/>
      <c r="J78" s="81"/>
      <c r="K78" s="81"/>
      <c r="L78" s="81"/>
      <c r="M78" s="81"/>
      <c r="N78" s="839"/>
      <c r="O78" s="313">
        <v>0.97499999999999998</v>
      </c>
      <c r="P78" s="325" t="s">
        <v>52</v>
      </c>
      <c r="Q78" s="325" t="s">
        <v>52</v>
      </c>
      <c r="R78" s="325" t="s">
        <v>52</v>
      </c>
      <c r="S78" s="325" t="s">
        <v>52</v>
      </c>
      <c r="T78" s="325" t="s">
        <v>52</v>
      </c>
      <c r="U78" s="325" t="s">
        <v>52</v>
      </c>
      <c r="V78" s="325" t="s">
        <v>52</v>
      </c>
      <c r="W78" s="765" t="s">
        <v>52</v>
      </c>
      <c r="X78" s="765" t="s">
        <v>52</v>
      </c>
      <c r="Y78" s="325" t="s">
        <v>52</v>
      </c>
      <c r="Z78" s="325" t="s">
        <v>52</v>
      </c>
      <c r="AA78" s="325" t="s">
        <v>52</v>
      </c>
      <c r="AB78" s="325" t="s">
        <v>52</v>
      </c>
      <c r="AC78" s="325" t="s">
        <v>52</v>
      </c>
      <c r="AD78" s="325" t="s">
        <v>52</v>
      </c>
      <c r="AE78" s="325" t="s">
        <v>52</v>
      </c>
      <c r="AF78" s="333" t="s">
        <v>52</v>
      </c>
      <c r="AG78" s="325" t="s">
        <v>52</v>
      </c>
      <c r="AH78" s="325" t="s">
        <v>53</v>
      </c>
      <c r="AI78" s="325" t="s">
        <v>52</v>
      </c>
      <c r="AJ78" s="325" t="s">
        <v>52</v>
      </c>
      <c r="AK78" s="325" t="s">
        <v>52</v>
      </c>
      <c r="AL78" s="325" t="s">
        <v>52</v>
      </c>
      <c r="AM78" s="325" t="s">
        <v>52</v>
      </c>
      <c r="AN78" s="325" t="s">
        <v>52</v>
      </c>
      <c r="AO78" s="325" t="s">
        <v>52</v>
      </c>
      <c r="AP78" s="325" t="s">
        <v>52</v>
      </c>
      <c r="AQ78" s="325" t="s">
        <v>52</v>
      </c>
      <c r="AR78" s="325" t="s">
        <v>52</v>
      </c>
      <c r="AS78" s="325" t="s">
        <v>59</v>
      </c>
      <c r="AT78" s="325" t="s">
        <v>52</v>
      </c>
      <c r="AU78" s="325" t="s">
        <v>52</v>
      </c>
      <c r="AV78" s="325" t="s">
        <v>52</v>
      </c>
      <c r="AW78" s="325" t="s">
        <v>52</v>
      </c>
      <c r="AX78" s="325" t="s">
        <v>52</v>
      </c>
      <c r="AY78" s="325" t="s">
        <v>52</v>
      </c>
      <c r="AZ78" s="325" t="s">
        <v>52</v>
      </c>
      <c r="BA78" s="325" t="s">
        <v>59</v>
      </c>
      <c r="BB78" s="325" t="s">
        <v>52</v>
      </c>
      <c r="BC78" s="325" t="s">
        <v>52</v>
      </c>
    </row>
    <row r="79" spans="2:56" ht="17.100000000000001" customHeight="1">
      <c r="B79" s="80"/>
      <c r="C79" s="81" t="s">
        <v>125</v>
      </c>
      <c r="D79" s="81"/>
      <c r="E79" s="81"/>
      <c r="F79" s="81"/>
      <c r="G79" s="81"/>
      <c r="H79" s="81"/>
      <c r="I79" s="81"/>
      <c r="J79" s="81"/>
      <c r="K79" s="81"/>
      <c r="L79" s="81"/>
      <c r="M79" s="81"/>
      <c r="N79" s="839"/>
      <c r="O79" s="313">
        <v>1</v>
      </c>
      <c r="P79" s="325" t="s">
        <v>52</v>
      </c>
      <c r="Q79" s="325" t="s">
        <v>52</v>
      </c>
      <c r="R79" s="325" t="s">
        <v>52</v>
      </c>
      <c r="S79" s="325" t="s">
        <v>52</v>
      </c>
      <c r="T79" s="325" t="s">
        <v>52</v>
      </c>
      <c r="U79" s="325" t="s">
        <v>52</v>
      </c>
      <c r="V79" s="325" t="s">
        <v>52</v>
      </c>
      <c r="W79" s="765" t="s">
        <v>52</v>
      </c>
      <c r="X79" s="765" t="s">
        <v>52</v>
      </c>
      <c r="Y79" s="325" t="s">
        <v>52</v>
      </c>
      <c r="Z79" s="325" t="s">
        <v>52</v>
      </c>
      <c r="AA79" s="325" t="s">
        <v>52</v>
      </c>
      <c r="AB79" s="325" t="s">
        <v>52</v>
      </c>
      <c r="AC79" s="325" t="s">
        <v>52</v>
      </c>
      <c r="AD79" s="325" t="s">
        <v>52</v>
      </c>
      <c r="AE79" s="325" t="s">
        <v>52</v>
      </c>
      <c r="AF79" s="333" t="s">
        <v>52</v>
      </c>
      <c r="AG79" s="325" t="s">
        <v>52</v>
      </c>
      <c r="AH79" s="325" t="s">
        <v>52</v>
      </c>
      <c r="AI79" s="325" t="s">
        <v>52</v>
      </c>
      <c r="AJ79" s="325" t="s">
        <v>52</v>
      </c>
      <c r="AK79" s="325" t="s">
        <v>52</v>
      </c>
      <c r="AL79" s="325" t="s">
        <v>52</v>
      </c>
      <c r="AM79" s="325" t="s">
        <v>52</v>
      </c>
      <c r="AN79" s="325" t="s">
        <v>52</v>
      </c>
      <c r="AO79" s="325" t="s">
        <v>52</v>
      </c>
      <c r="AP79" s="325" t="s">
        <v>52</v>
      </c>
      <c r="AQ79" s="325" t="s">
        <v>52</v>
      </c>
      <c r="AR79" s="325" t="s">
        <v>52</v>
      </c>
      <c r="AS79" s="325" t="s">
        <v>59</v>
      </c>
      <c r="AT79" s="325" t="s">
        <v>52</v>
      </c>
      <c r="AU79" s="325" t="s">
        <v>52</v>
      </c>
      <c r="AV79" s="325" t="s">
        <v>52</v>
      </c>
      <c r="AW79" s="325" t="s">
        <v>52</v>
      </c>
      <c r="AX79" s="325" t="s">
        <v>52</v>
      </c>
      <c r="AY79" s="325" t="s">
        <v>52</v>
      </c>
      <c r="AZ79" s="325" t="s">
        <v>52</v>
      </c>
      <c r="BA79" s="325" t="s">
        <v>59</v>
      </c>
      <c r="BB79" s="325" t="s">
        <v>52</v>
      </c>
      <c r="BC79" s="325" t="s">
        <v>52</v>
      </c>
    </row>
    <row r="80" spans="2:56" ht="17.100000000000001" customHeight="1">
      <c r="B80" s="80"/>
      <c r="C80" s="81" t="s">
        <v>126</v>
      </c>
      <c r="D80" s="81"/>
      <c r="E80" s="81"/>
      <c r="F80" s="81"/>
      <c r="G80" s="81"/>
      <c r="H80" s="81"/>
      <c r="I80" s="81"/>
      <c r="J80" s="81"/>
      <c r="K80" s="81"/>
      <c r="L80" s="81"/>
      <c r="M80" s="81"/>
      <c r="N80" s="839"/>
      <c r="O80" s="313">
        <v>0.86842105263157898</v>
      </c>
      <c r="P80" s="325" t="s">
        <v>52</v>
      </c>
      <c r="Q80" s="325" t="s">
        <v>53</v>
      </c>
      <c r="R80" s="325" t="s">
        <v>52</v>
      </c>
      <c r="S80" s="325" t="s">
        <v>52</v>
      </c>
      <c r="T80" s="325" t="s">
        <v>52</v>
      </c>
      <c r="U80" s="325" t="s">
        <v>52</v>
      </c>
      <c r="V80" s="325" t="s">
        <v>52</v>
      </c>
      <c r="W80" s="765" t="s">
        <v>52</v>
      </c>
      <c r="X80" s="765" t="s">
        <v>52</v>
      </c>
      <c r="Y80" s="325" t="s">
        <v>52</v>
      </c>
      <c r="Z80" s="325" t="s">
        <v>52</v>
      </c>
      <c r="AA80" s="325" t="s">
        <v>53</v>
      </c>
      <c r="AB80" s="325" t="s">
        <v>52</v>
      </c>
      <c r="AC80" s="325" t="s">
        <v>53</v>
      </c>
      <c r="AD80" s="325" t="s">
        <v>52</v>
      </c>
      <c r="AE80" s="325" t="s">
        <v>53</v>
      </c>
      <c r="AF80" s="333" t="s">
        <v>59</v>
      </c>
      <c r="AG80" s="325" t="s">
        <v>52</v>
      </c>
      <c r="AH80" s="325" t="s">
        <v>52</v>
      </c>
      <c r="AI80" s="325" t="s">
        <v>52</v>
      </c>
      <c r="AJ80" s="325" t="s">
        <v>52</v>
      </c>
      <c r="AK80" s="325" t="s">
        <v>52</v>
      </c>
      <c r="AL80" s="325" t="s">
        <v>52</v>
      </c>
      <c r="AM80" s="325" t="s">
        <v>52</v>
      </c>
      <c r="AN80" s="325" t="s">
        <v>52</v>
      </c>
      <c r="AO80" s="325" t="s">
        <v>52</v>
      </c>
      <c r="AP80" s="325" t="s">
        <v>52</v>
      </c>
      <c r="AQ80" s="325" t="s">
        <v>52</v>
      </c>
      <c r="AR80" s="325" t="s">
        <v>52</v>
      </c>
      <c r="AS80" s="325" t="s">
        <v>59</v>
      </c>
      <c r="AT80" s="325" t="s">
        <v>52</v>
      </c>
      <c r="AU80" s="325" t="s">
        <v>52</v>
      </c>
      <c r="AV80" s="325" t="s">
        <v>52</v>
      </c>
      <c r="AW80" s="325" t="s">
        <v>52</v>
      </c>
      <c r="AX80" s="325" t="s">
        <v>52</v>
      </c>
      <c r="AY80" s="325" t="s">
        <v>52</v>
      </c>
      <c r="AZ80" s="325" t="s">
        <v>52</v>
      </c>
      <c r="BA80" s="325" t="s">
        <v>59</v>
      </c>
      <c r="BB80" s="325" t="s">
        <v>52</v>
      </c>
      <c r="BC80" s="325" t="s">
        <v>52</v>
      </c>
    </row>
    <row r="81" spans="2:55" ht="17.100000000000001" customHeight="1">
      <c r="B81" s="80"/>
      <c r="C81" s="81" t="s">
        <v>127</v>
      </c>
      <c r="D81" s="81"/>
      <c r="E81" s="81"/>
      <c r="F81" s="81"/>
      <c r="G81" s="81"/>
      <c r="H81" s="81"/>
      <c r="I81" s="81"/>
      <c r="J81" s="81"/>
      <c r="K81" s="81"/>
      <c r="L81" s="81"/>
      <c r="M81" s="81"/>
      <c r="N81" s="839"/>
      <c r="O81" s="313">
        <v>0.875</v>
      </c>
      <c r="P81" s="325" t="s">
        <v>52</v>
      </c>
      <c r="Q81" s="325" t="s">
        <v>52</v>
      </c>
      <c r="R81" s="325" t="s">
        <v>52</v>
      </c>
      <c r="S81" s="325" t="s">
        <v>53</v>
      </c>
      <c r="T81" s="325" t="s">
        <v>52</v>
      </c>
      <c r="U81" s="325" t="s">
        <v>52</v>
      </c>
      <c r="V81" s="325" t="s">
        <v>52</v>
      </c>
      <c r="W81" s="765" t="s">
        <v>52</v>
      </c>
      <c r="X81" s="765" t="s">
        <v>52</v>
      </c>
      <c r="Y81" s="325" t="s">
        <v>52</v>
      </c>
      <c r="Z81" s="325" t="s">
        <v>52</v>
      </c>
      <c r="AA81" s="325" t="s">
        <v>52</v>
      </c>
      <c r="AB81" s="325" t="s">
        <v>52</v>
      </c>
      <c r="AC81" s="325" t="s">
        <v>52</v>
      </c>
      <c r="AD81" s="325" t="s">
        <v>52</v>
      </c>
      <c r="AE81" s="325" t="s">
        <v>53</v>
      </c>
      <c r="AF81" s="333" t="s">
        <v>53</v>
      </c>
      <c r="AG81" s="325" t="s">
        <v>52</v>
      </c>
      <c r="AH81" s="325" t="s">
        <v>53</v>
      </c>
      <c r="AI81" s="325" t="s">
        <v>52</v>
      </c>
      <c r="AJ81" s="325" t="s">
        <v>53</v>
      </c>
      <c r="AK81" s="325" t="s">
        <v>52</v>
      </c>
      <c r="AL81" s="325" t="s">
        <v>52</v>
      </c>
      <c r="AM81" s="325" t="s">
        <v>52</v>
      </c>
      <c r="AN81" s="325" t="s">
        <v>52</v>
      </c>
      <c r="AO81" s="325" t="s">
        <v>52</v>
      </c>
      <c r="AP81" s="325" t="s">
        <v>52</v>
      </c>
      <c r="AQ81" s="325" t="s">
        <v>52</v>
      </c>
      <c r="AR81" s="325" t="s">
        <v>52</v>
      </c>
      <c r="AS81" s="325" t="s">
        <v>59</v>
      </c>
      <c r="AT81" s="325" t="s">
        <v>52</v>
      </c>
      <c r="AU81" s="325" t="s">
        <v>52</v>
      </c>
      <c r="AV81" s="325" t="s">
        <v>52</v>
      </c>
      <c r="AW81" s="325" t="s">
        <v>52</v>
      </c>
      <c r="AX81" s="325" t="s">
        <v>52</v>
      </c>
      <c r="AY81" s="325" t="s">
        <v>52</v>
      </c>
      <c r="AZ81" s="325" t="s">
        <v>52</v>
      </c>
      <c r="BA81" s="325" t="s">
        <v>59</v>
      </c>
      <c r="BB81" s="325" t="s">
        <v>52</v>
      </c>
      <c r="BC81" s="325" t="s">
        <v>52</v>
      </c>
    </row>
    <row r="82" spans="2:55" ht="17.100000000000001" customHeight="1">
      <c r="B82" s="80"/>
      <c r="C82" s="81" t="s">
        <v>128</v>
      </c>
      <c r="D82" s="81"/>
      <c r="E82" s="81"/>
      <c r="F82" s="81"/>
      <c r="G82" s="81"/>
      <c r="H82" s="81"/>
      <c r="I82" s="81"/>
      <c r="J82" s="81"/>
      <c r="K82" s="81"/>
      <c r="L82" s="81"/>
      <c r="M82" s="81"/>
      <c r="N82" s="839"/>
      <c r="O82" s="313">
        <v>0.80555555555555558</v>
      </c>
      <c r="P82" s="325" t="s">
        <v>59</v>
      </c>
      <c r="Q82" s="325" t="s">
        <v>52</v>
      </c>
      <c r="R82" s="325" t="s">
        <v>53</v>
      </c>
      <c r="S82" s="325" t="s">
        <v>52</v>
      </c>
      <c r="T82" s="325" t="s">
        <v>59</v>
      </c>
      <c r="U82" s="325" t="s">
        <v>52</v>
      </c>
      <c r="V82" s="325" t="s">
        <v>53</v>
      </c>
      <c r="W82" s="765" t="s">
        <v>59</v>
      </c>
      <c r="X82" s="765" t="s">
        <v>52</v>
      </c>
      <c r="Y82" s="325" t="s">
        <v>53</v>
      </c>
      <c r="Z82" s="325" t="s">
        <v>52</v>
      </c>
      <c r="AA82" s="325" t="s">
        <v>52</v>
      </c>
      <c r="AB82" s="325" t="s">
        <v>52</v>
      </c>
      <c r="AC82" s="325" t="s">
        <v>52</v>
      </c>
      <c r="AD82" s="325" t="s">
        <v>52</v>
      </c>
      <c r="AE82" s="325" t="s">
        <v>52</v>
      </c>
      <c r="AF82" s="333" t="s">
        <v>52</v>
      </c>
      <c r="AG82" s="325" t="s">
        <v>52</v>
      </c>
      <c r="AH82" s="325" t="s">
        <v>53</v>
      </c>
      <c r="AI82" s="325" t="s">
        <v>52</v>
      </c>
      <c r="AJ82" s="325" t="s">
        <v>52</v>
      </c>
      <c r="AK82" s="325" t="s">
        <v>52</v>
      </c>
      <c r="AL82" s="325" t="s">
        <v>52</v>
      </c>
      <c r="AM82" s="325" t="s">
        <v>59</v>
      </c>
      <c r="AN82" s="325" t="s">
        <v>53</v>
      </c>
      <c r="AO82" s="325" t="s">
        <v>52</v>
      </c>
      <c r="AP82" s="325" t="s">
        <v>59</v>
      </c>
      <c r="AQ82" s="325" t="s">
        <v>52</v>
      </c>
      <c r="AR82" s="325" t="s">
        <v>52</v>
      </c>
      <c r="AS82" s="325" t="s">
        <v>59</v>
      </c>
      <c r="AT82" s="325" t="s">
        <v>52</v>
      </c>
      <c r="AU82" s="325" t="s">
        <v>53</v>
      </c>
      <c r="AV82" s="325" t="s">
        <v>52</v>
      </c>
      <c r="AW82" s="325" t="s">
        <v>52</v>
      </c>
      <c r="AX82" s="325" t="s">
        <v>52</v>
      </c>
      <c r="AY82" s="325" t="s">
        <v>52</v>
      </c>
      <c r="AZ82" s="325" t="s">
        <v>52</v>
      </c>
      <c r="BA82" s="325" t="s">
        <v>53</v>
      </c>
      <c r="BB82" s="325" t="s">
        <v>52</v>
      </c>
      <c r="BC82" s="325" t="s">
        <v>52</v>
      </c>
    </row>
    <row r="83" spans="2:55" ht="17.100000000000001" customHeight="1">
      <c r="B83" s="80"/>
      <c r="C83" s="81" t="s">
        <v>129</v>
      </c>
      <c r="D83" s="81"/>
      <c r="E83" s="81"/>
      <c r="F83" s="81"/>
      <c r="G83" s="81"/>
      <c r="H83" s="81"/>
      <c r="I83" s="81"/>
      <c r="J83" s="81"/>
      <c r="K83" s="81"/>
      <c r="L83" s="81"/>
      <c r="M83" s="81"/>
      <c r="N83" s="839"/>
      <c r="O83" s="313">
        <v>0.8529411764705882</v>
      </c>
      <c r="P83" s="325" t="s">
        <v>59</v>
      </c>
      <c r="Q83" s="325" t="s">
        <v>52</v>
      </c>
      <c r="R83" s="325" t="s">
        <v>59</v>
      </c>
      <c r="S83" s="325" t="s">
        <v>52</v>
      </c>
      <c r="T83" s="325" t="s">
        <v>59</v>
      </c>
      <c r="U83" s="325" t="s">
        <v>52</v>
      </c>
      <c r="V83" s="325" t="s">
        <v>53</v>
      </c>
      <c r="W83" s="765" t="s">
        <v>59</v>
      </c>
      <c r="X83" s="765" t="s">
        <v>52</v>
      </c>
      <c r="Y83" s="325" t="s">
        <v>53</v>
      </c>
      <c r="Z83" s="325" t="s">
        <v>52</v>
      </c>
      <c r="AA83" s="325" t="s">
        <v>52</v>
      </c>
      <c r="AB83" s="325" t="s">
        <v>52</v>
      </c>
      <c r="AC83" s="325" t="s">
        <v>52</v>
      </c>
      <c r="AD83" s="325" t="s">
        <v>52</v>
      </c>
      <c r="AE83" s="325" t="s">
        <v>52</v>
      </c>
      <c r="AF83" s="333" t="s">
        <v>52</v>
      </c>
      <c r="AG83" s="325" t="s">
        <v>52</v>
      </c>
      <c r="AH83" s="325" t="s">
        <v>53</v>
      </c>
      <c r="AI83" s="325" t="s">
        <v>52</v>
      </c>
      <c r="AJ83" s="325" t="s">
        <v>52</v>
      </c>
      <c r="AK83" s="325" t="s">
        <v>52</v>
      </c>
      <c r="AL83" s="325" t="s">
        <v>52</v>
      </c>
      <c r="AM83" s="325" t="s">
        <v>59</v>
      </c>
      <c r="AN83" s="325" t="s">
        <v>53</v>
      </c>
      <c r="AO83" s="325" t="s">
        <v>52</v>
      </c>
      <c r="AP83" s="325" t="s">
        <v>59</v>
      </c>
      <c r="AQ83" s="325" t="s">
        <v>52</v>
      </c>
      <c r="AR83" s="325" t="s">
        <v>52</v>
      </c>
      <c r="AS83" s="325" t="s">
        <v>59</v>
      </c>
      <c r="AT83" s="325" t="s">
        <v>52</v>
      </c>
      <c r="AU83" s="325" t="s">
        <v>53</v>
      </c>
      <c r="AV83" s="325" t="s">
        <v>52</v>
      </c>
      <c r="AW83" s="325" t="s">
        <v>52</v>
      </c>
      <c r="AX83" s="325" t="s">
        <v>52</v>
      </c>
      <c r="AY83" s="325" t="s">
        <v>52</v>
      </c>
      <c r="AZ83" s="325" t="s">
        <v>52</v>
      </c>
      <c r="BA83" s="325" t="s">
        <v>59</v>
      </c>
      <c r="BB83" s="325" t="s">
        <v>52</v>
      </c>
      <c r="BC83" s="325" t="s">
        <v>52</v>
      </c>
    </row>
    <row r="84" spans="2:55" ht="17.100000000000001" customHeight="1">
      <c r="B84" s="80"/>
      <c r="C84" s="81" t="s">
        <v>130</v>
      </c>
      <c r="D84" s="81"/>
      <c r="E84" s="81"/>
      <c r="F84" s="81"/>
      <c r="G84" s="81"/>
      <c r="H84" s="81"/>
      <c r="I84" s="81"/>
      <c r="J84" s="81"/>
      <c r="K84" s="81"/>
      <c r="L84" s="81"/>
      <c r="M84" s="81"/>
      <c r="N84" s="839"/>
      <c r="O84" s="313">
        <v>0.125</v>
      </c>
      <c r="P84" s="325" t="s">
        <v>52</v>
      </c>
      <c r="Q84" s="325" t="s">
        <v>59</v>
      </c>
      <c r="R84" s="325" t="s">
        <v>53</v>
      </c>
      <c r="S84" s="325" t="s">
        <v>53</v>
      </c>
      <c r="T84" s="325" t="s">
        <v>59</v>
      </c>
      <c r="U84" s="325" t="s">
        <v>59</v>
      </c>
      <c r="V84" s="325" t="s">
        <v>59</v>
      </c>
      <c r="W84" s="765" t="s">
        <v>59</v>
      </c>
      <c r="X84" s="765" t="s">
        <v>53</v>
      </c>
      <c r="Y84" s="325" t="s">
        <v>53</v>
      </c>
      <c r="Z84" s="325" t="s">
        <v>52</v>
      </c>
      <c r="AA84" s="325" t="s">
        <v>53</v>
      </c>
      <c r="AB84" s="325" t="s">
        <v>53</v>
      </c>
      <c r="AC84" s="325" t="s">
        <v>53</v>
      </c>
      <c r="AD84" s="325" t="s">
        <v>53</v>
      </c>
      <c r="AE84" s="325" t="s">
        <v>53</v>
      </c>
      <c r="AF84" s="333" t="s">
        <v>53</v>
      </c>
      <c r="AG84" s="325" t="s">
        <v>53</v>
      </c>
      <c r="AH84" s="325" t="s">
        <v>53</v>
      </c>
      <c r="AI84" s="325" t="s">
        <v>53</v>
      </c>
      <c r="AJ84" s="325" t="s">
        <v>53</v>
      </c>
      <c r="AK84" s="325" t="s">
        <v>53</v>
      </c>
      <c r="AL84" s="325" t="s">
        <v>53</v>
      </c>
      <c r="AM84" s="325" t="s">
        <v>53</v>
      </c>
      <c r="AN84" s="325" t="s">
        <v>53</v>
      </c>
      <c r="AO84" s="325" t="s">
        <v>52</v>
      </c>
      <c r="AP84" s="325" t="s">
        <v>59</v>
      </c>
      <c r="AQ84" s="325" t="s">
        <v>53</v>
      </c>
      <c r="AR84" s="325" t="s">
        <v>59</v>
      </c>
      <c r="AS84" s="325" t="s">
        <v>59</v>
      </c>
      <c r="AT84" s="325" t="s">
        <v>53</v>
      </c>
      <c r="AU84" s="325" t="s">
        <v>53</v>
      </c>
      <c r="AV84" s="325" t="s">
        <v>53</v>
      </c>
      <c r="AW84" s="325" t="s">
        <v>59</v>
      </c>
      <c r="AX84" s="325" t="s">
        <v>53</v>
      </c>
      <c r="AY84" s="325" t="s">
        <v>53</v>
      </c>
      <c r="AZ84" s="325" t="s">
        <v>52</v>
      </c>
      <c r="BA84" s="325" t="s">
        <v>59</v>
      </c>
      <c r="BB84" s="325" t="s">
        <v>53</v>
      </c>
      <c r="BC84" s="325" t="s">
        <v>53</v>
      </c>
    </row>
    <row r="85" spans="2:55" ht="17.100000000000001" customHeight="1">
      <c r="B85" s="80"/>
      <c r="C85" s="81" t="s">
        <v>131</v>
      </c>
      <c r="D85" s="81"/>
      <c r="E85" s="81"/>
      <c r="F85" s="81"/>
      <c r="G85" s="81"/>
      <c r="H85" s="81"/>
      <c r="I85" s="81"/>
      <c r="J85" s="81"/>
      <c r="K85" s="81"/>
      <c r="L85" s="81"/>
      <c r="M85" s="81"/>
      <c r="N85" s="839"/>
      <c r="O85" s="313">
        <v>6.0606060606060608E-2</v>
      </c>
      <c r="P85" s="325" t="s">
        <v>59</v>
      </c>
      <c r="Q85" s="325" t="s">
        <v>59</v>
      </c>
      <c r="R85" s="325" t="s">
        <v>53</v>
      </c>
      <c r="S85" s="325" t="s">
        <v>53</v>
      </c>
      <c r="T85" s="325" t="s">
        <v>59</v>
      </c>
      <c r="U85" s="325" t="s">
        <v>53</v>
      </c>
      <c r="V85" s="325" t="s">
        <v>53</v>
      </c>
      <c r="W85" s="765" t="s">
        <v>59</v>
      </c>
      <c r="X85" s="765" t="s">
        <v>53</v>
      </c>
      <c r="Y85" s="325" t="s">
        <v>53</v>
      </c>
      <c r="Z85" s="325" t="s">
        <v>52</v>
      </c>
      <c r="AA85" s="325" t="s">
        <v>53</v>
      </c>
      <c r="AB85" s="325" t="s">
        <v>53</v>
      </c>
      <c r="AC85" s="325" t="s">
        <v>53</v>
      </c>
      <c r="AD85" s="325" t="s">
        <v>53</v>
      </c>
      <c r="AE85" s="325" t="s">
        <v>53</v>
      </c>
      <c r="AF85" s="333" t="s">
        <v>53</v>
      </c>
      <c r="AG85" s="325" t="s">
        <v>53</v>
      </c>
      <c r="AH85" s="325" t="s">
        <v>53</v>
      </c>
      <c r="AI85" s="325" t="s">
        <v>53</v>
      </c>
      <c r="AJ85" s="325" t="s">
        <v>53</v>
      </c>
      <c r="AK85" s="325" t="s">
        <v>53</v>
      </c>
      <c r="AL85" s="325" t="s">
        <v>53</v>
      </c>
      <c r="AM85" s="325" t="s">
        <v>59</v>
      </c>
      <c r="AN85" s="325" t="s">
        <v>53</v>
      </c>
      <c r="AO85" s="325" t="s">
        <v>53</v>
      </c>
      <c r="AP85" s="325" t="s">
        <v>53</v>
      </c>
      <c r="AQ85" s="325" t="s">
        <v>53</v>
      </c>
      <c r="AR85" s="325" t="s">
        <v>59</v>
      </c>
      <c r="AS85" s="325" t="s">
        <v>59</v>
      </c>
      <c r="AT85" s="325" t="s">
        <v>53</v>
      </c>
      <c r="AU85" s="325" t="s">
        <v>53</v>
      </c>
      <c r="AV85" s="325" t="s">
        <v>53</v>
      </c>
      <c r="AW85" s="325" t="s">
        <v>59</v>
      </c>
      <c r="AX85" s="325" t="s">
        <v>53</v>
      </c>
      <c r="AY85" s="325" t="s">
        <v>53</v>
      </c>
      <c r="AZ85" s="325" t="s">
        <v>52</v>
      </c>
      <c r="BA85" s="325" t="s">
        <v>59</v>
      </c>
      <c r="BB85" s="325" t="s">
        <v>53</v>
      </c>
      <c r="BC85" s="325" t="s">
        <v>53</v>
      </c>
    </row>
    <row r="86" spans="2:55" ht="17.100000000000001" customHeight="1">
      <c r="B86" s="85"/>
      <c r="C86" s="86" t="s">
        <v>132</v>
      </c>
      <c r="D86" s="86"/>
      <c r="E86" s="86"/>
      <c r="F86" s="86"/>
      <c r="G86" s="86"/>
      <c r="H86" s="86"/>
      <c r="I86" s="86"/>
      <c r="J86" s="86"/>
      <c r="K86" s="86"/>
      <c r="L86" s="86"/>
      <c r="M86" s="86"/>
      <c r="N86" s="839"/>
      <c r="O86" s="313">
        <v>0.64102564102564108</v>
      </c>
      <c r="P86" s="325" t="s">
        <v>52</v>
      </c>
      <c r="Q86" s="325" t="s">
        <v>53</v>
      </c>
      <c r="R86" s="325" t="s">
        <v>52</v>
      </c>
      <c r="S86" s="325" t="s">
        <v>52</v>
      </c>
      <c r="T86" s="325" t="s">
        <v>52</v>
      </c>
      <c r="U86" s="325" t="s">
        <v>52</v>
      </c>
      <c r="V86" s="325" t="s">
        <v>53</v>
      </c>
      <c r="W86" s="765" t="s">
        <v>59</v>
      </c>
      <c r="X86" s="765" t="s">
        <v>53</v>
      </c>
      <c r="Y86" s="325" t="s">
        <v>52</v>
      </c>
      <c r="Z86" s="325" t="s">
        <v>52</v>
      </c>
      <c r="AA86" s="325" t="s">
        <v>53</v>
      </c>
      <c r="AB86" s="325" t="s">
        <v>52</v>
      </c>
      <c r="AC86" s="325" t="s">
        <v>52</v>
      </c>
      <c r="AD86" s="325" t="s">
        <v>53</v>
      </c>
      <c r="AE86" s="325" t="s">
        <v>52</v>
      </c>
      <c r="AF86" s="333" t="s">
        <v>53</v>
      </c>
      <c r="AG86" s="325" t="s">
        <v>52</v>
      </c>
      <c r="AH86" s="325" t="s">
        <v>53</v>
      </c>
      <c r="AI86" s="325" t="s">
        <v>52</v>
      </c>
      <c r="AJ86" s="325" t="s">
        <v>52</v>
      </c>
      <c r="AK86" s="325" t="s">
        <v>53</v>
      </c>
      <c r="AL86" s="325" t="s">
        <v>52</v>
      </c>
      <c r="AM86" s="325" t="s">
        <v>52</v>
      </c>
      <c r="AN86" s="325" t="s">
        <v>53</v>
      </c>
      <c r="AO86" s="325" t="s">
        <v>52</v>
      </c>
      <c r="AP86" s="325" t="s">
        <v>52</v>
      </c>
      <c r="AQ86" s="325" t="s">
        <v>53</v>
      </c>
      <c r="AR86" s="325" t="s">
        <v>53</v>
      </c>
      <c r="AS86" s="325" t="s">
        <v>59</v>
      </c>
      <c r="AT86" s="325" t="s">
        <v>52</v>
      </c>
      <c r="AU86" s="325" t="s">
        <v>53</v>
      </c>
      <c r="AV86" s="325" t="s">
        <v>52</v>
      </c>
      <c r="AW86" s="325" t="s">
        <v>52</v>
      </c>
      <c r="AX86" s="325" t="s">
        <v>52</v>
      </c>
      <c r="AY86" s="325" t="s">
        <v>52</v>
      </c>
      <c r="AZ86" s="325" t="s">
        <v>52</v>
      </c>
      <c r="BA86" s="325" t="s">
        <v>59</v>
      </c>
      <c r="BB86" s="325" t="s">
        <v>53</v>
      </c>
      <c r="BC86" s="325" t="s">
        <v>53</v>
      </c>
    </row>
    <row r="87" spans="2:55" ht="17.100000000000001" customHeight="1">
      <c r="B87" s="87"/>
      <c r="C87" s="88" t="s">
        <v>135</v>
      </c>
      <c r="D87" s="88"/>
      <c r="E87" s="88"/>
      <c r="F87" s="88"/>
      <c r="G87" s="88"/>
      <c r="H87" s="88"/>
      <c r="I87" s="88"/>
      <c r="J87" s="88"/>
      <c r="K87" s="88"/>
      <c r="L87" s="88"/>
      <c r="M87" s="88"/>
      <c r="N87" s="839"/>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3"/>
      <c r="AL87" s="823"/>
      <c r="AM87" s="823"/>
      <c r="AN87" s="823"/>
      <c r="AO87" s="823"/>
      <c r="AP87" s="823"/>
      <c r="AQ87" s="823"/>
      <c r="AR87" s="823"/>
      <c r="AS87" s="823"/>
      <c r="AT87" s="823"/>
      <c r="AU87" s="823"/>
      <c r="AV87" s="823"/>
      <c r="AW87" s="823"/>
      <c r="AX87" s="823"/>
      <c r="AY87" s="823"/>
      <c r="AZ87" s="823"/>
      <c r="BA87" s="823"/>
      <c r="BB87" s="823"/>
      <c r="BC87" s="823"/>
    </row>
    <row r="88" spans="2:55" ht="17.100000000000001" customHeight="1">
      <c r="B88" s="80"/>
      <c r="C88" s="81" t="s">
        <v>120</v>
      </c>
      <c r="D88" s="81"/>
      <c r="E88" s="81"/>
      <c r="F88" s="81"/>
      <c r="G88" s="81"/>
      <c r="H88" s="81"/>
      <c r="I88" s="81"/>
      <c r="J88" s="81"/>
      <c r="K88" s="81"/>
      <c r="L88" s="81"/>
      <c r="M88" s="81"/>
      <c r="N88" s="839"/>
      <c r="O88" s="313">
        <v>0.85365853658536583</v>
      </c>
      <c r="P88" s="325" t="s">
        <v>52</v>
      </c>
      <c r="Q88" s="325" t="s">
        <v>52</v>
      </c>
      <c r="R88" s="325" t="s">
        <v>52</v>
      </c>
      <c r="S88" s="325" t="s">
        <v>53</v>
      </c>
      <c r="T88" s="325" t="s">
        <v>52</v>
      </c>
      <c r="U88" s="325" t="s">
        <v>52</v>
      </c>
      <c r="V88" s="325" t="s">
        <v>53</v>
      </c>
      <c r="W88" s="765" t="s">
        <v>52</v>
      </c>
      <c r="X88" s="765" t="s">
        <v>53</v>
      </c>
      <c r="Y88" s="325" t="s">
        <v>52</v>
      </c>
      <c r="Z88" s="325" t="s">
        <v>52</v>
      </c>
      <c r="AA88" s="325" t="s">
        <v>52</v>
      </c>
      <c r="AB88" s="325" t="s">
        <v>52</v>
      </c>
      <c r="AC88" s="325" t="s">
        <v>52</v>
      </c>
      <c r="AD88" s="325" t="s">
        <v>53</v>
      </c>
      <c r="AE88" s="325" t="s">
        <v>52</v>
      </c>
      <c r="AF88" s="325" t="s">
        <v>52</v>
      </c>
      <c r="AG88" s="325" t="s">
        <v>52</v>
      </c>
      <c r="AH88" s="325" t="s">
        <v>53</v>
      </c>
      <c r="AI88" s="325" t="s">
        <v>52</v>
      </c>
      <c r="AJ88" s="325" t="s">
        <v>52</v>
      </c>
      <c r="AK88" s="325" t="s">
        <v>52</v>
      </c>
      <c r="AL88" s="325" t="s">
        <v>52</v>
      </c>
      <c r="AM88" s="325" t="s">
        <v>53</v>
      </c>
      <c r="AN88" s="325" t="s">
        <v>52</v>
      </c>
      <c r="AO88" s="325" t="s">
        <v>52</v>
      </c>
      <c r="AP88" s="325" t="s">
        <v>52</v>
      </c>
      <c r="AQ88" s="325" t="s">
        <v>52</v>
      </c>
      <c r="AR88" s="325" t="s">
        <v>52</v>
      </c>
      <c r="AS88" s="325" t="s">
        <v>59</v>
      </c>
      <c r="AT88" s="325" t="s">
        <v>52</v>
      </c>
      <c r="AU88" s="325" t="s">
        <v>52</v>
      </c>
      <c r="AV88" s="325" t="s">
        <v>52</v>
      </c>
      <c r="AW88" s="325" t="s">
        <v>52</v>
      </c>
      <c r="AX88" s="325" t="s">
        <v>52</v>
      </c>
      <c r="AY88" s="325" t="s">
        <v>52</v>
      </c>
      <c r="AZ88" s="325" t="s">
        <v>52</v>
      </c>
      <c r="BA88" s="325" t="s">
        <v>52</v>
      </c>
      <c r="BB88" s="325" t="s">
        <v>52</v>
      </c>
      <c r="BC88" s="325" t="s">
        <v>52</v>
      </c>
    </row>
    <row r="89" spans="2:55" ht="17.100000000000001" customHeight="1">
      <c r="B89" s="80"/>
      <c r="C89" s="81" t="s">
        <v>121</v>
      </c>
      <c r="D89" s="81"/>
      <c r="E89" s="81"/>
      <c r="F89" s="81"/>
      <c r="G89" s="81"/>
      <c r="H89" s="81"/>
      <c r="I89" s="81"/>
      <c r="J89" s="81"/>
      <c r="K89" s="81"/>
      <c r="L89" s="81"/>
      <c r="M89" s="81"/>
      <c r="N89" s="839"/>
      <c r="O89" s="313">
        <v>0.65</v>
      </c>
      <c r="P89" s="325" t="s">
        <v>52</v>
      </c>
      <c r="Q89" s="325" t="s">
        <v>52</v>
      </c>
      <c r="R89" s="325" t="s">
        <v>52</v>
      </c>
      <c r="S89" s="325" t="s">
        <v>53</v>
      </c>
      <c r="T89" s="325" t="s">
        <v>52</v>
      </c>
      <c r="U89" s="325" t="s">
        <v>52</v>
      </c>
      <c r="V89" s="325" t="s">
        <v>53</v>
      </c>
      <c r="W89" s="765" t="s">
        <v>52</v>
      </c>
      <c r="X89" s="765" t="s">
        <v>53</v>
      </c>
      <c r="Y89" s="325" t="s">
        <v>52</v>
      </c>
      <c r="Z89" s="325" t="s">
        <v>53</v>
      </c>
      <c r="AA89" s="325" t="s">
        <v>52</v>
      </c>
      <c r="AB89" s="325" t="s">
        <v>52</v>
      </c>
      <c r="AC89" s="325" t="s">
        <v>53</v>
      </c>
      <c r="AD89" s="325" t="s">
        <v>53</v>
      </c>
      <c r="AE89" s="325" t="s">
        <v>53</v>
      </c>
      <c r="AF89" s="325" t="s">
        <v>53</v>
      </c>
      <c r="AG89" s="325" t="s">
        <v>52</v>
      </c>
      <c r="AH89" s="325" t="s">
        <v>53</v>
      </c>
      <c r="AI89" s="325" t="s">
        <v>52</v>
      </c>
      <c r="AJ89" s="325" t="s">
        <v>52</v>
      </c>
      <c r="AK89" s="325" t="s">
        <v>52</v>
      </c>
      <c r="AL89" s="325" t="s">
        <v>52</v>
      </c>
      <c r="AM89" s="325" t="s">
        <v>59</v>
      </c>
      <c r="AN89" s="325" t="s">
        <v>52</v>
      </c>
      <c r="AO89" s="325" t="s">
        <v>53</v>
      </c>
      <c r="AP89" s="325" t="s">
        <v>52</v>
      </c>
      <c r="AQ89" s="325" t="s">
        <v>52</v>
      </c>
      <c r="AR89" s="325" t="s">
        <v>52</v>
      </c>
      <c r="AS89" s="325" t="s">
        <v>59</v>
      </c>
      <c r="AT89" s="325" t="s">
        <v>52</v>
      </c>
      <c r="AU89" s="325" t="s">
        <v>53</v>
      </c>
      <c r="AV89" s="325" t="s">
        <v>53</v>
      </c>
      <c r="AW89" s="325" t="s">
        <v>52</v>
      </c>
      <c r="AX89" s="325" t="s">
        <v>52</v>
      </c>
      <c r="AY89" s="325" t="s">
        <v>53</v>
      </c>
      <c r="AZ89" s="325" t="s">
        <v>52</v>
      </c>
      <c r="BA89" s="325" t="s">
        <v>52</v>
      </c>
      <c r="BB89" s="325" t="s">
        <v>52</v>
      </c>
      <c r="BC89" s="325" t="s">
        <v>52</v>
      </c>
    </row>
    <row r="90" spans="2:55" ht="17.100000000000001" customHeight="1">
      <c r="B90" s="80"/>
      <c r="C90" s="81" t="s">
        <v>122</v>
      </c>
      <c r="D90" s="81"/>
      <c r="E90" s="81"/>
      <c r="F90" s="81"/>
      <c r="G90" s="81"/>
      <c r="H90" s="81"/>
      <c r="I90" s="81"/>
      <c r="J90" s="81"/>
      <c r="K90" s="81"/>
      <c r="L90" s="81"/>
      <c r="M90" s="81"/>
      <c r="N90" s="839"/>
      <c r="O90" s="313">
        <v>0.875</v>
      </c>
      <c r="P90" s="325" t="s">
        <v>52</v>
      </c>
      <c r="Q90" s="325" t="s">
        <v>52</v>
      </c>
      <c r="R90" s="325" t="s">
        <v>52</v>
      </c>
      <c r="S90" s="325" t="s">
        <v>53</v>
      </c>
      <c r="T90" s="325" t="s">
        <v>53</v>
      </c>
      <c r="U90" s="325" t="s">
        <v>52</v>
      </c>
      <c r="V90" s="325" t="s">
        <v>53</v>
      </c>
      <c r="W90" s="765" t="s">
        <v>52</v>
      </c>
      <c r="X90" s="765" t="s">
        <v>52</v>
      </c>
      <c r="Y90" s="325" t="s">
        <v>52</v>
      </c>
      <c r="Z90" s="325" t="s">
        <v>52</v>
      </c>
      <c r="AA90" s="325" t="s">
        <v>52</v>
      </c>
      <c r="AB90" s="325" t="s">
        <v>52</v>
      </c>
      <c r="AC90" s="325" t="s">
        <v>52</v>
      </c>
      <c r="AD90" s="325" t="s">
        <v>53</v>
      </c>
      <c r="AE90" s="325" t="s">
        <v>52</v>
      </c>
      <c r="AF90" s="325" t="s">
        <v>52</v>
      </c>
      <c r="AG90" s="325" t="s">
        <v>52</v>
      </c>
      <c r="AH90" s="325" t="s">
        <v>53</v>
      </c>
      <c r="AI90" s="325" t="s">
        <v>52</v>
      </c>
      <c r="AJ90" s="325" t="s">
        <v>52</v>
      </c>
      <c r="AK90" s="325" t="s">
        <v>52</v>
      </c>
      <c r="AL90" s="325" t="s">
        <v>52</v>
      </c>
      <c r="AM90" s="325" t="s">
        <v>59</v>
      </c>
      <c r="AN90" s="325" t="s">
        <v>52</v>
      </c>
      <c r="AO90" s="325" t="s">
        <v>52</v>
      </c>
      <c r="AP90" s="325" t="s">
        <v>52</v>
      </c>
      <c r="AQ90" s="325" t="s">
        <v>52</v>
      </c>
      <c r="AR90" s="325" t="s">
        <v>52</v>
      </c>
      <c r="AS90" s="325" t="s">
        <v>59</v>
      </c>
      <c r="AT90" s="325" t="s">
        <v>52</v>
      </c>
      <c r="AU90" s="325" t="s">
        <v>52</v>
      </c>
      <c r="AV90" s="325" t="s">
        <v>52</v>
      </c>
      <c r="AW90" s="325" t="s">
        <v>52</v>
      </c>
      <c r="AX90" s="325" t="s">
        <v>52</v>
      </c>
      <c r="AY90" s="325" t="s">
        <v>52</v>
      </c>
      <c r="AZ90" s="325" t="s">
        <v>52</v>
      </c>
      <c r="BA90" s="325" t="s">
        <v>52</v>
      </c>
      <c r="BB90" s="325" t="s">
        <v>52</v>
      </c>
      <c r="BC90" s="325" t="s">
        <v>52</v>
      </c>
    </row>
    <row r="91" spans="2:55" ht="17.100000000000001" customHeight="1">
      <c r="B91" s="80"/>
      <c r="C91" s="81" t="s">
        <v>123</v>
      </c>
      <c r="D91" s="81"/>
      <c r="E91" s="81"/>
      <c r="F91" s="81"/>
      <c r="G91" s="81"/>
      <c r="H91" s="81"/>
      <c r="I91" s="81"/>
      <c r="J91" s="81"/>
      <c r="K91" s="81"/>
      <c r="L91" s="81"/>
      <c r="M91" s="81"/>
      <c r="N91" s="839"/>
      <c r="O91" s="313">
        <v>0.82051282051282048</v>
      </c>
      <c r="P91" s="325" t="s">
        <v>52</v>
      </c>
      <c r="Q91" s="325" t="s">
        <v>52</v>
      </c>
      <c r="R91" s="325" t="s">
        <v>52</v>
      </c>
      <c r="S91" s="325" t="s">
        <v>53</v>
      </c>
      <c r="T91" s="325" t="s">
        <v>53</v>
      </c>
      <c r="U91" s="325" t="s">
        <v>52</v>
      </c>
      <c r="V91" s="325" t="s">
        <v>53</v>
      </c>
      <c r="W91" s="765" t="s">
        <v>52</v>
      </c>
      <c r="X91" s="765" t="s">
        <v>52</v>
      </c>
      <c r="Y91" s="325" t="s">
        <v>52</v>
      </c>
      <c r="Z91" s="325" t="s">
        <v>52</v>
      </c>
      <c r="AA91" s="325" t="s">
        <v>52</v>
      </c>
      <c r="AB91" s="325" t="s">
        <v>52</v>
      </c>
      <c r="AC91" s="325" t="s">
        <v>52</v>
      </c>
      <c r="AD91" s="325" t="s">
        <v>53</v>
      </c>
      <c r="AE91" s="325" t="s">
        <v>52</v>
      </c>
      <c r="AF91" s="325" t="s">
        <v>59</v>
      </c>
      <c r="AG91" s="325" t="s">
        <v>52</v>
      </c>
      <c r="AH91" s="325" t="s">
        <v>53</v>
      </c>
      <c r="AI91" s="325" t="s">
        <v>52</v>
      </c>
      <c r="AJ91" s="325" t="s">
        <v>52</v>
      </c>
      <c r="AK91" s="325" t="s">
        <v>52</v>
      </c>
      <c r="AL91" s="325" t="s">
        <v>52</v>
      </c>
      <c r="AM91" s="325" t="s">
        <v>52</v>
      </c>
      <c r="AN91" s="325" t="s">
        <v>52</v>
      </c>
      <c r="AO91" s="325" t="s">
        <v>53</v>
      </c>
      <c r="AP91" s="325" t="s">
        <v>52</v>
      </c>
      <c r="AQ91" s="325" t="s">
        <v>52</v>
      </c>
      <c r="AR91" s="325" t="s">
        <v>53</v>
      </c>
      <c r="AS91" s="325" t="s">
        <v>59</v>
      </c>
      <c r="AT91" s="325" t="s">
        <v>52</v>
      </c>
      <c r="AU91" s="325" t="s">
        <v>52</v>
      </c>
      <c r="AV91" s="325" t="s">
        <v>59</v>
      </c>
      <c r="AW91" s="325" t="s">
        <v>52</v>
      </c>
      <c r="AX91" s="325" t="s">
        <v>52</v>
      </c>
      <c r="AY91" s="325" t="s">
        <v>52</v>
      </c>
      <c r="AZ91" s="325" t="s">
        <v>52</v>
      </c>
      <c r="BA91" s="325" t="s">
        <v>52</v>
      </c>
      <c r="BB91" s="325" t="s">
        <v>52</v>
      </c>
      <c r="BC91" s="325" t="s">
        <v>52</v>
      </c>
    </row>
    <row r="92" spans="2:55" ht="17.100000000000001" customHeight="1">
      <c r="B92" s="80"/>
      <c r="C92" s="81" t="s">
        <v>124</v>
      </c>
      <c r="D92" s="81"/>
      <c r="E92" s="81"/>
      <c r="F92" s="81"/>
      <c r="G92" s="81"/>
      <c r="H92" s="81"/>
      <c r="I92" s="81"/>
      <c r="J92" s="81"/>
      <c r="K92" s="81"/>
      <c r="L92" s="81"/>
      <c r="M92" s="81"/>
      <c r="N92" s="839"/>
      <c r="O92" s="313">
        <v>0.84615384615384615</v>
      </c>
      <c r="P92" s="325" t="s">
        <v>52</v>
      </c>
      <c r="Q92" s="325" t="s">
        <v>52</v>
      </c>
      <c r="R92" s="325" t="s">
        <v>52</v>
      </c>
      <c r="S92" s="325" t="s">
        <v>53</v>
      </c>
      <c r="T92" s="325" t="s">
        <v>53</v>
      </c>
      <c r="U92" s="325" t="s">
        <v>52</v>
      </c>
      <c r="V92" s="325" t="s">
        <v>53</v>
      </c>
      <c r="W92" s="765" t="s">
        <v>52</v>
      </c>
      <c r="X92" s="765" t="s">
        <v>52</v>
      </c>
      <c r="Y92" s="325" t="s">
        <v>52</v>
      </c>
      <c r="Z92" s="325" t="s">
        <v>52</v>
      </c>
      <c r="AA92" s="325" t="s">
        <v>52</v>
      </c>
      <c r="AB92" s="325" t="s">
        <v>52</v>
      </c>
      <c r="AC92" s="325" t="s">
        <v>52</v>
      </c>
      <c r="AD92" s="325" t="s">
        <v>53</v>
      </c>
      <c r="AE92" s="325" t="s">
        <v>52</v>
      </c>
      <c r="AF92" s="325" t="s">
        <v>59</v>
      </c>
      <c r="AG92" s="325" t="s">
        <v>52</v>
      </c>
      <c r="AH92" s="325" t="s">
        <v>53</v>
      </c>
      <c r="AI92" s="325" t="s">
        <v>52</v>
      </c>
      <c r="AJ92" s="325" t="s">
        <v>52</v>
      </c>
      <c r="AK92" s="325" t="s">
        <v>52</v>
      </c>
      <c r="AL92" s="325" t="s">
        <v>52</v>
      </c>
      <c r="AM92" s="325" t="s">
        <v>52</v>
      </c>
      <c r="AN92" s="325" t="s">
        <v>52</v>
      </c>
      <c r="AO92" s="325" t="s">
        <v>53</v>
      </c>
      <c r="AP92" s="325" t="s">
        <v>52</v>
      </c>
      <c r="AQ92" s="325" t="s">
        <v>52</v>
      </c>
      <c r="AR92" s="325" t="s">
        <v>52</v>
      </c>
      <c r="AS92" s="325" t="s">
        <v>59</v>
      </c>
      <c r="AT92" s="325" t="s">
        <v>52</v>
      </c>
      <c r="AU92" s="325" t="s">
        <v>52</v>
      </c>
      <c r="AV92" s="325" t="s">
        <v>59</v>
      </c>
      <c r="AW92" s="325" t="s">
        <v>52</v>
      </c>
      <c r="AX92" s="325" t="s">
        <v>52</v>
      </c>
      <c r="AY92" s="325" t="s">
        <v>52</v>
      </c>
      <c r="AZ92" s="325" t="s">
        <v>52</v>
      </c>
      <c r="BA92" s="325" t="s">
        <v>52</v>
      </c>
      <c r="BB92" s="325" t="s">
        <v>52</v>
      </c>
      <c r="BC92" s="325" t="s">
        <v>52</v>
      </c>
    </row>
    <row r="93" spans="2:55" ht="17.100000000000001" customHeight="1">
      <c r="B93" s="80"/>
      <c r="C93" s="81" t="s">
        <v>125</v>
      </c>
      <c r="D93" s="81"/>
      <c r="E93" s="81"/>
      <c r="F93" s="81"/>
      <c r="G93" s="81"/>
      <c r="H93" s="81"/>
      <c r="I93" s="81"/>
      <c r="J93" s="81"/>
      <c r="K93" s="81"/>
      <c r="L93" s="81"/>
      <c r="M93" s="81"/>
      <c r="N93" s="839"/>
      <c r="O93" s="313">
        <v>0.95121951219512191</v>
      </c>
      <c r="P93" s="325" t="s">
        <v>52</v>
      </c>
      <c r="Q93" s="325" t="s">
        <v>52</v>
      </c>
      <c r="R93" s="325" t="s">
        <v>52</v>
      </c>
      <c r="S93" s="325" t="s">
        <v>53</v>
      </c>
      <c r="T93" s="325" t="s">
        <v>52</v>
      </c>
      <c r="U93" s="325" t="s">
        <v>52</v>
      </c>
      <c r="V93" s="325" t="s">
        <v>52</v>
      </c>
      <c r="W93" s="765" t="s">
        <v>52</v>
      </c>
      <c r="X93" s="765" t="s">
        <v>52</v>
      </c>
      <c r="Y93" s="325" t="s">
        <v>52</v>
      </c>
      <c r="Z93" s="325" t="s">
        <v>52</v>
      </c>
      <c r="AA93" s="325" t="s">
        <v>52</v>
      </c>
      <c r="AB93" s="325" t="s">
        <v>52</v>
      </c>
      <c r="AC93" s="325" t="s">
        <v>52</v>
      </c>
      <c r="AD93" s="325" t="s">
        <v>53</v>
      </c>
      <c r="AE93" s="325" t="s">
        <v>52</v>
      </c>
      <c r="AF93" s="325" t="s">
        <v>52</v>
      </c>
      <c r="AG93" s="325" t="s">
        <v>52</v>
      </c>
      <c r="AH93" s="325" t="s">
        <v>52</v>
      </c>
      <c r="AI93" s="325" t="s">
        <v>52</v>
      </c>
      <c r="AJ93" s="325" t="s">
        <v>52</v>
      </c>
      <c r="AK93" s="325" t="s">
        <v>52</v>
      </c>
      <c r="AL93" s="325" t="s">
        <v>52</v>
      </c>
      <c r="AM93" s="325" t="s">
        <v>52</v>
      </c>
      <c r="AN93" s="325" t="s">
        <v>52</v>
      </c>
      <c r="AO93" s="325" t="s">
        <v>52</v>
      </c>
      <c r="AP93" s="325" t="s">
        <v>52</v>
      </c>
      <c r="AQ93" s="325" t="s">
        <v>52</v>
      </c>
      <c r="AR93" s="325" t="s">
        <v>52</v>
      </c>
      <c r="AS93" s="325" t="s">
        <v>59</v>
      </c>
      <c r="AT93" s="325" t="s">
        <v>52</v>
      </c>
      <c r="AU93" s="325" t="s">
        <v>52</v>
      </c>
      <c r="AV93" s="325" t="s">
        <v>52</v>
      </c>
      <c r="AW93" s="325" t="s">
        <v>52</v>
      </c>
      <c r="AX93" s="325" t="s">
        <v>52</v>
      </c>
      <c r="AY93" s="325" t="s">
        <v>52</v>
      </c>
      <c r="AZ93" s="325" t="s">
        <v>52</v>
      </c>
      <c r="BA93" s="325" t="s">
        <v>52</v>
      </c>
      <c r="BB93" s="325" t="s">
        <v>52</v>
      </c>
      <c r="BC93" s="325" t="s">
        <v>52</v>
      </c>
    </row>
    <row r="94" spans="2:55" ht="17.100000000000001" customHeight="1">
      <c r="B94" s="80"/>
      <c r="C94" s="81" t="s">
        <v>126</v>
      </c>
      <c r="D94" s="81"/>
      <c r="E94" s="81"/>
      <c r="F94" s="81"/>
      <c r="G94" s="81"/>
      <c r="H94" s="81"/>
      <c r="I94" s="81"/>
      <c r="J94" s="81"/>
      <c r="K94" s="81"/>
      <c r="L94" s="81"/>
      <c r="M94" s="81"/>
      <c r="N94" s="839"/>
      <c r="O94" s="313">
        <v>0.71052631578947367</v>
      </c>
      <c r="P94" s="325" t="s">
        <v>52</v>
      </c>
      <c r="Q94" s="325" t="s">
        <v>53</v>
      </c>
      <c r="R94" s="325" t="s">
        <v>52</v>
      </c>
      <c r="S94" s="325" t="s">
        <v>53</v>
      </c>
      <c r="T94" s="325" t="s">
        <v>52</v>
      </c>
      <c r="U94" s="325" t="s">
        <v>52</v>
      </c>
      <c r="V94" s="325" t="s">
        <v>53</v>
      </c>
      <c r="W94" s="765" t="s">
        <v>52</v>
      </c>
      <c r="X94" s="765" t="s">
        <v>52</v>
      </c>
      <c r="Y94" s="325" t="s">
        <v>52</v>
      </c>
      <c r="Z94" s="325" t="s">
        <v>53</v>
      </c>
      <c r="AA94" s="325" t="s">
        <v>52</v>
      </c>
      <c r="AB94" s="325" t="s">
        <v>52</v>
      </c>
      <c r="AC94" s="325" t="s">
        <v>53</v>
      </c>
      <c r="AD94" s="325" t="s">
        <v>53</v>
      </c>
      <c r="AE94" s="325" t="s">
        <v>53</v>
      </c>
      <c r="AF94" s="325" t="s">
        <v>59</v>
      </c>
      <c r="AG94" s="325" t="s">
        <v>52</v>
      </c>
      <c r="AH94" s="325" t="s">
        <v>53</v>
      </c>
      <c r="AI94" s="325" t="s">
        <v>52</v>
      </c>
      <c r="AJ94" s="325" t="s">
        <v>52</v>
      </c>
      <c r="AK94" s="325" t="s">
        <v>52</v>
      </c>
      <c r="AL94" s="325" t="s">
        <v>52</v>
      </c>
      <c r="AM94" s="325" t="s">
        <v>59</v>
      </c>
      <c r="AN94" s="325" t="s">
        <v>52</v>
      </c>
      <c r="AO94" s="325" t="s">
        <v>52</v>
      </c>
      <c r="AP94" s="325" t="s">
        <v>52</v>
      </c>
      <c r="AQ94" s="325" t="s">
        <v>52</v>
      </c>
      <c r="AR94" s="325" t="s">
        <v>52</v>
      </c>
      <c r="AS94" s="325" t="s">
        <v>59</v>
      </c>
      <c r="AT94" s="325" t="s">
        <v>52</v>
      </c>
      <c r="AU94" s="325" t="s">
        <v>53</v>
      </c>
      <c r="AV94" s="325" t="s">
        <v>52</v>
      </c>
      <c r="AW94" s="325" t="s">
        <v>52</v>
      </c>
      <c r="AX94" s="325" t="s">
        <v>52</v>
      </c>
      <c r="AY94" s="325" t="s">
        <v>52</v>
      </c>
      <c r="AZ94" s="325" t="s">
        <v>52</v>
      </c>
      <c r="BA94" s="325" t="s">
        <v>53</v>
      </c>
      <c r="BB94" s="325" t="s">
        <v>52</v>
      </c>
      <c r="BC94" s="325" t="s">
        <v>52</v>
      </c>
    </row>
    <row r="95" spans="2:55" ht="17.100000000000001" customHeight="1">
      <c r="B95" s="80"/>
      <c r="C95" s="81" t="s">
        <v>127</v>
      </c>
      <c r="D95" s="81"/>
      <c r="E95" s="81"/>
      <c r="F95" s="81"/>
      <c r="G95" s="81"/>
      <c r="H95" s="81"/>
      <c r="I95" s="81"/>
      <c r="J95" s="81"/>
      <c r="K95" s="81"/>
      <c r="L95" s="81"/>
      <c r="M95" s="81"/>
      <c r="N95" s="839"/>
      <c r="O95" s="313">
        <v>0.75609756097560976</v>
      </c>
      <c r="P95" s="325" t="s">
        <v>52</v>
      </c>
      <c r="Q95" s="325" t="s">
        <v>52</v>
      </c>
      <c r="R95" s="325" t="s">
        <v>52</v>
      </c>
      <c r="S95" s="325" t="s">
        <v>53</v>
      </c>
      <c r="T95" s="325" t="s">
        <v>53</v>
      </c>
      <c r="U95" s="325" t="s">
        <v>52</v>
      </c>
      <c r="V95" s="325" t="s">
        <v>52</v>
      </c>
      <c r="W95" s="765" t="s">
        <v>52</v>
      </c>
      <c r="X95" s="765" t="s">
        <v>52</v>
      </c>
      <c r="Y95" s="325" t="s">
        <v>52</v>
      </c>
      <c r="Z95" s="325" t="s">
        <v>53</v>
      </c>
      <c r="AA95" s="325" t="s">
        <v>52</v>
      </c>
      <c r="AB95" s="325" t="s">
        <v>52</v>
      </c>
      <c r="AC95" s="325" t="s">
        <v>52</v>
      </c>
      <c r="AD95" s="325" t="s">
        <v>53</v>
      </c>
      <c r="AE95" s="325" t="s">
        <v>53</v>
      </c>
      <c r="AF95" s="325" t="s">
        <v>53</v>
      </c>
      <c r="AG95" s="325" t="s">
        <v>52</v>
      </c>
      <c r="AH95" s="325" t="s">
        <v>53</v>
      </c>
      <c r="AI95" s="325" t="s">
        <v>52</v>
      </c>
      <c r="AJ95" s="325" t="s">
        <v>53</v>
      </c>
      <c r="AK95" s="325" t="s">
        <v>52</v>
      </c>
      <c r="AL95" s="325" t="s">
        <v>53</v>
      </c>
      <c r="AM95" s="325" t="s">
        <v>52</v>
      </c>
      <c r="AN95" s="325" t="s">
        <v>52</v>
      </c>
      <c r="AO95" s="325" t="s">
        <v>52</v>
      </c>
      <c r="AP95" s="325" t="s">
        <v>52</v>
      </c>
      <c r="AQ95" s="325" t="s">
        <v>52</v>
      </c>
      <c r="AR95" s="325" t="s">
        <v>52</v>
      </c>
      <c r="AS95" s="325" t="s">
        <v>59</v>
      </c>
      <c r="AT95" s="325" t="s">
        <v>52</v>
      </c>
      <c r="AU95" s="325" t="s">
        <v>52</v>
      </c>
      <c r="AV95" s="325" t="s">
        <v>52</v>
      </c>
      <c r="AW95" s="325" t="s">
        <v>52</v>
      </c>
      <c r="AX95" s="325" t="s">
        <v>52</v>
      </c>
      <c r="AY95" s="325" t="s">
        <v>52</v>
      </c>
      <c r="AZ95" s="325" t="s">
        <v>52</v>
      </c>
      <c r="BA95" s="325" t="s">
        <v>53</v>
      </c>
      <c r="BB95" s="325" t="s">
        <v>52</v>
      </c>
      <c r="BC95" s="325" t="s">
        <v>52</v>
      </c>
    </row>
    <row r="96" spans="2:55" ht="17.100000000000001" customHeight="1">
      <c r="B96" s="80"/>
      <c r="C96" s="81" t="s">
        <v>128</v>
      </c>
      <c r="D96" s="81"/>
      <c r="E96" s="81"/>
      <c r="F96" s="81"/>
      <c r="G96" s="81"/>
      <c r="H96" s="81"/>
      <c r="I96" s="81"/>
      <c r="J96" s="81"/>
      <c r="K96" s="81"/>
      <c r="L96" s="81"/>
      <c r="M96" s="81"/>
      <c r="N96" s="839"/>
      <c r="O96" s="313">
        <v>0.36842105263157893</v>
      </c>
      <c r="P96" s="325" t="s">
        <v>59</v>
      </c>
      <c r="Q96" s="325" t="s">
        <v>53</v>
      </c>
      <c r="R96" s="325" t="s">
        <v>53</v>
      </c>
      <c r="S96" s="325" t="s">
        <v>53</v>
      </c>
      <c r="T96" s="325" t="s">
        <v>53</v>
      </c>
      <c r="U96" s="325" t="s">
        <v>53</v>
      </c>
      <c r="V96" s="325" t="s">
        <v>53</v>
      </c>
      <c r="W96" s="765" t="s">
        <v>59</v>
      </c>
      <c r="X96" s="765" t="s">
        <v>52</v>
      </c>
      <c r="Y96" s="325" t="s">
        <v>53</v>
      </c>
      <c r="Z96" s="325" t="s">
        <v>53</v>
      </c>
      <c r="AA96" s="325" t="s">
        <v>52</v>
      </c>
      <c r="AB96" s="325" t="s">
        <v>52</v>
      </c>
      <c r="AC96" s="325" t="s">
        <v>52</v>
      </c>
      <c r="AD96" s="325" t="s">
        <v>53</v>
      </c>
      <c r="AE96" s="325" t="s">
        <v>53</v>
      </c>
      <c r="AF96" s="325" t="s">
        <v>53</v>
      </c>
      <c r="AG96" s="325" t="s">
        <v>52</v>
      </c>
      <c r="AH96" s="325" t="s">
        <v>53</v>
      </c>
      <c r="AI96" s="325" t="s">
        <v>52</v>
      </c>
      <c r="AJ96" s="325" t="s">
        <v>53</v>
      </c>
      <c r="AK96" s="325" t="s">
        <v>52</v>
      </c>
      <c r="AL96" s="325" t="s">
        <v>52</v>
      </c>
      <c r="AM96" s="325" t="s">
        <v>59</v>
      </c>
      <c r="AN96" s="325" t="s">
        <v>53</v>
      </c>
      <c r="AO96" s="325" t="s">
        <v>52</v>
      </c>
      <c r="AP96" s="325" t="s">
        <v>53</v>
      </c>
      <c r="AQ96" s="325" t="s">
        <v>52</v>
      </c>
      <c r="AR96" s="325" t="s">
        <v>53</v>
      </c>
      <c r="AS96" s="325" t="s">
        <v>59</v>
      </c>
      <c r="AT96" s="325" t="s">
        <v>52</v>
      </c>
      <c r="AU96" s="325" t="s">
        <v>53</v>
      </c>
      <c r="AV96" s="325" t="s">
        <v>53</v>
      </c>
      <c r="AW96" s="325" t="s">
        <v>53</v>
      </c>
      <c r="AX96" s="325" t="s">
        <v>53</v>
      </c>
      <c r="AY96" s="325" t="s">
        <v>53</v>
      </c>
      <c r="AZ96" s="325" t="s">
        <v>52</v>
      </c>
      <c r="BA96" s="325" t="s">
        <v>53</v>
      </c>
      <c r="BB96" s="325" t="s">
        <v>52</v>
      </c>
      <c r="BC96" s="325" t="s">
        <v>52</v>
      </c>
    </row>
    <row r="97" spans="2:57" ht="17.100000000000001" customHeight="1">
      <c r="B97" s="80"/>
      <c r="C97" s="81" t="s">
        <v>129</v>
      </c>
      <c r="D97" s="81"/>
      <c r="E97" s="81"/>
      <c r="F97" s="81"/>
      <c r="G97" s="81"/>
      <c r="H97" s="81"/>
      <c r="I97" s="81"/>
      <c r="J97" s="81"/>
      <c r="K97" s="81"/>
      <c r="L97" s="81"/>
      <c r="M97" s="81"/>
      <c r="N97" s="839"/>
      <c r="O97" s="313">
        <v>0.41666666666666669</v>
      </c>
      <c r="P97" s="325" t="s">
        <v>59</v>
      </c>
      <c r="Q97" s="325" t="s">
        <v>53</v>
      </c>
      <c r="R97" s="325" t="s">
        <v>59</v>
      </c>
      <c r="S97" s="325" t="s">
        <v>53</v>
      </c>
      <c r="T97" s="325" t="s">
        <v>53</v>
      </c>
      <c r="U97" s="325" t="s">
        <v>53</v>
      </c>
      <c r="V97" s="325" t="s">
        <v>53</v>
      </c>
      <c r="W97" s="765" t="s">
        <v>59</v>
      </c>
      <c r="X97" s="765" t="s">
        <v>52</v>
      </c>
      <c r="Y97" s="325" t="s">
        <v>53</v>
      </c>
      <c r="Z97" s="325" t="s">
        <v>53</v>
      </c>
      <c r="AA97" s="325" t="s">
        <v>52</v>
      </c>
      <c r="AB97" s="325" t="s">
        <v>52</v>
      </c>
      <c r="AC97" s="325" t="s">
        <v>52</v>
      </c>
      <c r="AD97" s="325" t="s">
        <v>53</v>
      </c>
      <c r="AE97" s="325" t="s">
        <v>53</v>
      </c>
      <c r="AF97" s="325" t="s">
        <v>53</v>
      </c>
      <c r="AG97" s="325" t="s">
        <v>52</v>
      </c>
      <c r="AH97" s="325" t="s">
        <v>53</v>
      </c>
      <c r="AI97" s="325" t="s">
        <v>52</v>
      </c>
      <c r="AJ97" s="325" t="s">
        <v>53</v>
      </c>
      <c r="AK97" s="325" t="s">
        <v>52</v>
      </c>
      <c r="AL97" s="325" t="s">
        <v>52</v>
      </c>
      <c r="AM97" s="325" t="s">
        <v>59</v>
      </c>
      <c r="AN97" s="325" t="s">
        <v>53</v>
      </c>
      <c r="AO97" s="325" t="s">
        <v>52</v>
      </c>
      <c r="AP97" s="325" t="s">
        <v>53</v>
      </c>
      <c r="AQ97" s="325" t="s">
        <v>52</v>
      </c>
      <c r="AR97" s="325" t="s">
        <v>53</v>
      </c>
      <c r="AS97" s="325" t="s">
        <v>59</v>
      </c>
      <c r="AT97" s="325" t="s">
        <v>52</v>
      </c>
      <c r="AU97" s="325" t="s">
        <v>53</v>
      </c>
      <c r="AV97" s="325" t="s">
        <v>53</v>
      </c>
      <c r="AW97" s="325" t="s">
        <v>53</v>
      </c>
      <c r="AX97" s="325" t="s">
        <v>53</v>
      </c>
      <c r="AY97" s="325" t="s">
        <v>53</v>
      </c>
      <c r="AZ97" s="325" t="s">
        <v>52</v>
      </c>
      <c r="BA97" s="325" t="s">
        <v>59</v>
      </c>
      <c r="BB97" s="325" t="s">
        <v>52</v>
      </c>
      <c r="BC97" s="325" t="s">
        <v>52</v>
      </c>
    </row>
    <row r="98" spans="2:57" ht="17.100000000000001" customHeight="1">
      <c r="B98" s="80"/>
      <c r="C98" s="81" t="s">
        <v>130</v>
      </c>
      <c r="D98" s="81"/>
      <c r="E98" s="81"/>
      <c r="F98" s="81"/>
      <c r="G98" s="81"/>
      <c r="H98" s="81"/>
      <c r="I98" s="81"/>
      <c r="J98" s="81"/>
      <c r="K98" s="81"/>
      <c r="L98" s="81"/>
      <c r="M98" s="81"/>
      <c r="N98" s="839"/>
      <c r="O98" s="313">
        <v>8.8235294117647065E-2</v>
      </c>
      <c r="P98" s="325" t="s">
        <v>52</v>
      </c>
      <c r="Q98" s="325" t="s">
        <v>59</v>
      </c>
      <c r="R98" s="325" t="s">
        <v>53</v>
      </c>
      <c r="S98" s="325" t="s">
        <v>53</v>
      </c>
      <c r="T98" s="325" t="s">
        <v>59</v>
      </c>
      <c r="U98" s="325" t="s">
        <v>53</v>
      </c>
      <c r="V98" s="325" t="s">
        <v>53</v>
      </c>
      <c r="W98" s="765" t="s">
        <v>59</v>
      </c>
      <c r="X98" s="765" t="s">
        <v>53</v>
      </c>
      <c r="Y98" s="325" t="s">
        <v>53</v>
      </c>
      <c r="Z98" s="325" t="s">
        <v>53</v>
      </c>
      <c r="AA98" s="325" t="s">
        <v>53</v>
      </c>
      <c r="AB98" s="325" t="s">
        <v>53</v>
      </c>
      <c r="AC98" s="325" t="s">
        <v>53</v>
      </c>
      <c r="AD98" s="325" t="s">
        <v>53</v>
      </c>
      <c r="AE98" s="325" t="s">
        <v>53</v>
      </c>
      <c r="AF98" s="325" t="s">
        <v>53</v>
      </c>
      <c r="AG98" s="325" t="s">
        <v>53</v>
      </c>
      <c r="AH98" s="325" t="s">
        <v>53</v>
      </c>
      <c r="AI98" s="325" t="s">
        <v>53</v>
      </c>
      <c r="AJ98" s="325" t="s">
        <v>53</v>
      </c>
      <c r="AK98" s="325" t="s">
        <v>53</v>
      </c>
      <c r="AL98" s="325" t="s">
        <v>53</v>
      </c>
      <c r="AM98" s="325" t="s">
        <v>59</v>
      </c>
      <c r="AN98" s="325" t="s">
        <v>53</v>
      </c>
      <c r="AO98" s="325" t="s">
        <v>52</v>
      </c>
      <c r="AP98" s="325" t="s">
        <v>59</v>
      </c>
      <c r="AQ98" s="325" t="s">
        <v>53</v>
      </c>
      <c r="AR98" s="325" t="s">
        <v>53</v>
      </c>
      <c r="AS98" s="325" t="s">
        <v>59</v>
      </c>
      <c r="AT98" s="325" t="s">
        <v>53</v>
      </c>
      <c r="AU98" s="325" t="s">
        <v>53</v>
      </c>
      <c r="AV98" s="325" t="s">
        <v>59</v>
      </c>
      <c r="AW98" s="325" t="s">
        <v>59</v>
      </c>
      <c r="AX98" s="325" t="s">
        <v>53</v>
      </c>
      <c r="AY98" s="325" t="s">
        <v>53</v>
      </c>
      <c r="AZ98" s="325" t="s">
        <v>52</v>
      </c>
      <c r="BA98" s="325" t="s">
        <v>53</v>
      </c>
      <c r="BB98" s="325" t="s">
        <v>53</v>
      </c>
      <c r="BC98" s="325" t="s">
        <v>53</v>
      </c>
    </row>
    <row r="99" spans="2:57" ht="17.100000000000001" customHeight="1">
      <c r="B99" s="80"/>
      <c r="C99" s="81" t="s">
        <v>131</v>
      </c>
      <c r="D99" s="81"/>
      <c r="E99" s="81"/>
      <c r="F99" s="81"/>
      <c r="G99" s="81"/>
      <c r="H99" s="81"/>
      <c r="I99" s="81"/>
      <c r="J99" s="81"/>
      <c r="K99" s="81"/>
      <c r="L99" s="81"/>
      <c r="M99" s="81"/>
      <c r="N99" s="839"/>
      <c r="O99" s="313">
        <v>3.0303030303030304E-2</v>
      </c>
      <c r="P99" s="325" t="s">
        <v>59</v>
      </c>
      <c r="Q99" s="325" t="s">
        <v>59</v>
      </c>
      <c r="R99" s="325" t="s">
        <v>53</v>
      </c>
      <c r="S99" s="325" t="s">
        <v>53</v>
      </c>
      <c r="T99" s="325" t="s">
        <v>59</v>
      </c>
      <c r="U99" s="325" t="s">
        <v>53</v>
      </c>
      <c r="V99" s="325" t="s">
        <v>53</v>
      </c>
      <c r="W99" s="765" t="s">
        <v>59</v>
      </c>
      <c r="X99" s="765" t="s">
        <v>53</v>
      </c>
      <c r="Y99" s="325" t="s">
        <v>53</v>
      </c>
      <c r="Z99" s="325" t="s">
        <v>53</v>
      </c>
      <c r="AA99" s="325" t="s">
        <v>53</v>
      </c>
      <c r="AB99" s="325" t="s">
        <v>53</v>
      </c>
      <c r="AC99" s="325" t="s">
        <v>53</v>
      </c>
      <c r="AD99" s="325" t="s">
        <v>53</v>
      </c>
      <c r="AE99" s="325" t="s">
        <v>53</v>
      </c>
      <c r="AF99" s="325" t="s">
        <v>53</v>
      </c>
      <c r="AG99" s="325" t="s">
        <v>53</v>
      </c>
      <c r="AH99" s="325" t="s">
        <v>53</v>
      </c>
      <c r="AI99" s="325" t="s">
        <v>53</v>
      </c>
      <c r="AJ99" s="325" t="s">
        <v>53</v>
      </c>
      <c r="AK99" s="325" t="s">
        <v>53</v>
      </c>
      <c r="AL99" s="325" t="s">
        <v>53</v>
      </c>
      <c r="AM99" s="325" t="s">
        <v>59</v>
      </c>
      <c r="AN99" s="325" t="s">
        <v>53</v>
      </c>
      <c r="AO99" s="325" t="s">
        <v>53</v>
      </c>
      <c r="AP99" s="325" t="s">
        <v>59</v>
      </c>
      <c r="AQ99" s="325" t="s">
        <v>53</v>
      </c>
      <c r="AR99" s="325" t="s">
        <v>53</v>
      </c>
      <c r="AS99" s="325" t="s">
        <v>59</v>
      </c>
      <c r="AT99" s="325" t="s">
        <v>53</v>
      </c>
      <c r="AU99" s="325" t="s">
        <v>53</v>
      </c>
      <c r="AV99" s="325" t="s">
        <v>59</v>
      </c>
      <c r="AW99" s="325" t="s">
        <v>59</v>
      </c>
      <c r="AX99" s="325" t="s">
        <v>53</v>
      </c>
      <c r="AY99" s="325" t="s">
        <v>53</v>
      </c>
      <c r="AZ99" s="325" t="s">
        <v>52</v>
      </c>
      <c r="BA99" s="325" t="s">
        <v>53</v>
      </c>
      <c r="BB99" s="325" t="s">
        <v>53</v>
      </c>
      <c r="BC99" s="325" t="s">
        <v>53</v>
      </c>
    </row>
    <row r="100" spans="2:57" ht="17.100000000000001" customHeight="1" thickBot="1">
      <c r="B100" s="85"/>
      <c r="C100" s="89" t="s">
        <v>132</v>
      </c>
      <c r="D100" s="89"/>
      <c r="E100" s="89"/>
      <c r="F100" s="89"/>
      <c r="G100" s="89"/>
      <c r="H100" s="89"/>
      <c r="I100" s="89"/>
      <c r="J100" s="89"/>
      <c r="K100" s="89"/>
      <c r="L100" s="89"/>
      <c r="M100" s="89"/>
      <c r="N100" s="839"/>
      <c r="O100" s="313">
        <v>0.42105263157894735</v>
      </c>
      <c r="P100" s="325" t="s">
        <v>52</v>
      </c>
      <c r="Q100" s="325" t="s">
        <v>53</v>
      </c>
      <c r="R100" s="325" t="s">
        <v>52</v>
      </c>
      <c r="S100" s="325" t="s">
        <v>53</v>
      </c>
      <c r="T100" s="325" t="s">
        <v>53</v>
      </c>
      <c r="U100" s="325" t="s">
        <v>52</v>
      </c>
      <c r="V100" s="325" t="s">
        <v>53</v>
      </c>
      <c r="W100" s="765" t="s">
        <v>59</v>
      </c>
      <c r="X100" s="765" t="s">
        <v>53</v>
      </c>
      <c r="Y100" s="325" t="s">
        <v>52</v>
      </c>
      <c r="Z100" s="325" t="s">
        <v>53</v>
      </c>
      <c r="AA100" s="325" t="s">
        <v>53</v>
      </c>
      <c r="AB100" s="325" t="s">
        <v>52</v>
      </c>
      <c r="AC100" s="325" t="s">
        <v>53</v>
      </c>
      <c r="AD100" s="325" t="s">
        <v>53</v>
      </c>
      <c r="AE100" s="325" t="s">
        <v>53</v>
      </c>
      <c r="AF100" s="325" t="s">
        <v>53</v>
      </c>
      <c r="AG100" s="325" t="s">
        <v>52</v>
      </c>
      <c r="AH100" s="325" t="s">
        <v>53</v>
      </c>
      <c r="AI100" s="325" t="s">
        <v>52</v>
      </c>
      <c r="AJ100" s="325" t="s">
        <v>52</v>
      </c>
      <c r="AK100" s="325" t="s">
        <v>53</v>
      </c>
      <c r="AL100" s="325" t="s">
        <v>52</v>
      </c>
      <c r="AM100" s="325" t="s">
        <v>59</v>
      </c>
      <c r="AN100" s="325" t="s">
        <v>53</v>
      </c>
      <c r="AO100" s="325" t="s">
        <v>52</v>
      </c>
      <c r="AP100" s="325" t="s">
        <v>52</v>
      </c>
      <c r="AQ100" s="325" t="s">
        <v>53</v>
      </c>
      <c r="AR100" s="325" t="s">
        <v>53</v>
      </c>
      <c r="AS100" s="325" t="s">
        <v>59</v>
      </c>
      <c r="AT100" s="325" t="s">
        <v>52</v>
      </c>
      <c r="AU100" s="325" t="s">
        <v>53</v>
      </c>
      <c r="AV100" s="325" t="s">
        <v>59</v>
      </c>
      <c r="AW100" s="325" t="s">
        <v>52</v>
      </c>
      <c r="AX100" s="325" t="s">
        <v>53</v>
      </c>
      <c r="AY100" s="325" t="s">
        <v>53</v>
      </c>
      <c r="AZ100" s="325" t="s">
        <v>52</v>
      </c>
      <c r="BA100" s="325" t="s">
        <v>52</v>
      </c>
      <c r="BB100" s="325" t="s">
        <v>53</v>
      </c>
      <c r="BC100" s="325" t="s">
        <v>53</v>
      </c>
    </row>
    <row r="101" spans="2:57" ht="94.5" customHeight="1" thickBot="1">
      <c r="B101" s="90" t="s">
        <v>136</v>
      </c>
      <c r="C101" s="91" t="s">
        <v>137</v>
      </c>
      <c r="D101" s="91"/>
      <c r="E101" s="91"/>
      <c r="F101" s="91"/>
      <c r="G101" s="91"/>
      <c r="H101" s="91"/>
      <c r="I101" s="91"/>
      <c r="J101" s="91"/>
      <c r="K101" s="91"/>
      <c r="L101" s="91"/>
      <c r="M101" s="91"/>
      <c r="N101" s="92" t="s">
        <v>138</v>
      </c>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830"/>
      <c r="AV101" s="830"/>
      <c r="AW101" s="830"/>
      <c r="AX101" s="830"/>
      <c r="AY101" s="830"/>
      <c r="AZ101" s="830"/>
      <c r="BA101" s="830"/>
      <c r="BB101" s="830"/>
      <c r="BC101" s="831"/>
    </row>
    <row r="102" spans="2:57" ht="63" customHeight="1">
      <c r="B102" s="93" t="s">
        <v>139</v>
      </c>
      <c r="C102" s="37" t="s">
        <v>140</v>
      </c>
      <c r="D102" s="37"/>
      <c r="E102" s="37"/>
      <c r="F102" s="37"/>
      <c r="G102" s="37"/>
      <c r="H102" s="38"/>
      <c r="I102" s="38"/>
      <c r="J102" s="38"/>
      <c r="K102" s="38"/>
      <c r="L102" s="38"/>
      <c r="M102" s="38"/>
      <c r="N102" s="94" t="s">
        <v>141</v>
      </c>
      <c r="O102" s="823"/>
      <c r="P102" s="823"/>
      <c r="Q102" s="823"/>
      <c r="R102" s="823"/>
      <c r="S102" s="823"/>
      <c r="T102" s="823"/>
      <c r="U102" s="823"/>
      <c r="V102" s="823"/>
      <c r="W102" s="823"/>
      <c r="X102" s="823"/>
      <c r="Y102" s="823"/>
      <c r="Z102" s="823"/>
      <c r="AA102" s="823"/>
      <c r="AB102" s="823"/>
      <c r="AC102" s="823"/>
      <c r="AD102" s="823"/>
      <c r="AE102" s="823"/>
      <c r="AF102" s="823"/>
      <c r="AG102" s="823"/>
      <c r="AH102" s="823"/>
      <c r="AI102" s="823"/>
      <c r="AJ102" s="823"/>
      <c r="AK102" s="823"/>
      <c r="AL102" s="823"/>
      <c r="AM102" s="823"/>
      <c r="AN102" s="823"/>
      <c r="AO102" s="823"/>
      <c r="AP102" s="823"/>
      <c r="AQ102" s="823"/>
      <c r="AR102" s="823"/>
      <c r="AS102" s="823"/>
      <c r="AT102" s="823"/>
      <c r="AU102" s="823"/>
      <c r="AV102" s="823"/>
      <c r="AW102" s="823"/>
      <c r="AX102" s="823"/>
      <c r="AY102" s="823"/>
      <c r="AZ102" s="823"/>
      <c r="BA102" s="823"/>
      <c r="BB102" s="823"/>
      <c r="BC102" s="823"/>
    </row>
    <row r="103" spans="2:57" ht="15.75">
      <c r="B103" s="42"/>
      <c r="C103" s="29" t="s">
        <v>142</v>
      </c>
      <c r="D103" s="29"/>
      <c r="E103" s="29"/>
      <c r="F103" s="29"/>
      <c r="G103" s="29"/>
      <c r="H103" s="29"/>
      <c r="I103" s="29"/>
      <c r="J103" s="29"/>
      <c r="K103" s="29"/>
      <c r="L103" s="29"/>
      <c r="M103" s="29"/>
      <c r="N103" s="95"/>
      <c r="O103" s="96">
        <v>0.15</v>
      </c>
      <c r="P103" s="278" t="s">
        <v>59</v>
      </c>
      <c r="Q103" s="325" t="s">
        <v>52</v>
      </c>
      <c r="R103" s="278" t="s">
        <v>52</v>
      </c>
      <c r="S103" s="325" t="s">
        <v>53</v>
      </c>
      <c r="T103" s="325" t="s">
        <v>53</v>
      </c>
      <c r="U103" s="278" t="s">
        <v>53</v>
      </c>
      <c r="V103" s="278" t="s">
        <v>53</v>
      </c>
      <c r="W103" s="748" t="s">
        <v>53</v>
      </c>
      <c r="X103" s="765" t="s">
        <v>53</v>
      </c>
      <c r="Y103" s="278" t="s">
        <v>53</v>
      </c>
      <c r="Z103" s="325" t="s">
        <v>53</v>
      </c>
      <c r="AA103" s="325" t="s">
        <v>53</v>
      </c>
      <c r="AB103" s="325" t="s">
        <v>52</v>
      </c>
      <c r="AC103" s="325" t="s">
        <v>53</v>
      </c>
      <c r="AD103" s="278" t="s">
        <v>53</v>
      </c>
      <c r="AE103" s="278" t="s">
        <v>53</v>
      </c>
      <c r="AF103" s="333" t="s">
        <v>53</v>
      </c>
      <c r="AG103" s="325" t="s">
        <v>53</v>
      </c>
      <c r="AH103" s="325" t="s">
        <v>53</v>
      </c>
      <c r="AI103" s="325" t="s">
        <v>52</v>
      </c>
      <c r="AJ103" s="278" t="s">
        <v>53</v>
      </c>
      <c r="AK103" s="325" t="s">
        <v>53</v>
      </c>
      <c r="AL103" s="331" t="s">
        <v>53</v>
      </c>
      <c r="AM103" s="278" t="s">
        <v>53</v>
      </c>
      <c r="AN103" s="331" t="s">
        <v>53</v>
      </c>
      <c r="AO103" s="325" t="s">
        <v>52</v>
      </c>
      <c r="AP103" s="325" t="s">
        <v>53</v>
      </c>
      <c r="AQ103" s="325" t="s">
        <v>53</v>
      </c>
      <c r="AR103" s="325" t="s">
        <v>53</v>
      </c>
      <c r="AS103" s="325" t="s">
        <v>53</v>
      </c>
      <c r="AT103" s="325" t="s">
        <v>53</v>
      </c>
      <c r="AU103" s="325" t="s">
        <v>53</v>
      </c>
      <c r="AV103" s="325" t="s">
        <v>53</v>
      </c>
      <c r="AW103" s="325" t="s">
        <v>53</v>
      </c>
      <c r="AX103" s="325" t="s">
        <v>53</v>
      </c>
      <c r="AY103" s="278" t="s">
        <v>53</v>
      </c>
      <c r="AZ103" s="325" t="s">
        <v>53</v>
      </c>
      <c r="BA103" s="325" t="s">
        <v>53</v>
      </c>
      <c r="BB103" s="325" t="s">
        <v>53</v>
      </c>
      <c r="BC103" s="325" t="s">
        <v>59</v>
      </c>
    </row>
    <row r="104" spans="2:57" ht="15.75">
      <c r="B104" s="71"/>
      <c r="C104" s="33" t="s">
        <v>143</v>
      </c>
      <c r="D104" s="33"/>
      <c r="E104" s="33"/>
      <c r="F104" s="33"/>
      <c r="G104" s="33"/>
      <c r="H104" s="33"/>
      <c r="I104" s="33"/>
      <c r="J104" s="33"/>
      <c r="K104" s="33"/>
      <c r="L104" s="33"/>
      <c r="M104" s="33"/>
      <c r="N104" s="97"/>
      <c r="O104" s="22">
        <v>0.87</v>
      </c>
      <c r="P104" s="278" t="s">
        <v>59</v>
      </c>
      <c r="Q104" s="325" t="s">
        <v>52</v>
      </c>
      <c r="R104" s="278" t="s">
        <v>52</v>
      </c>
      <c r="S104" s="325" t="s">
        <v>52</v>
      </c>
      <c r="T104" s="278" t="s">
        <v>52</v>
      </c>
      <c r="U104" s="278" t="s">
        <v>52</v>
      </c>
      <c r="V104" s="278" t="s">
        <v>52</v>
      </c>
      <c r="W104" s="748" t="s">
        <v>52</v>
      </c>
      <c r="X104" s="765" t="s">
        <v>53</v>
      </c>
      <c r="Y104" s="278" t="s">
        <v>53</v>
      </c>
      <c r="Z104" s="325" t="s">
        <v>53</v>
      </c>
      <c r="AA104" s="325" t="s">
        <v>52</v>
      </c>
      <c r="AB104" s="325" t="s">
        <v>52</v>
      </c>
      <c r="AC104" s="278" t="s">
        <v>52</v>
      </c>
      <c r="AD104" s="278" t="s">
        <v>52</v>
      </c>
      <c r="AE104" s="278" t="s">
        <v>52</v>
      </c>
      <c r="AF104" s="332" t="s">
        <v>52</v>
      </c>
      <c r="AG104" s="325" t="s">
        <v>52</v>
      </c>
      <c r="AH104" s="325" t="s">
        <v>52</v>
      </c>
      <c r="AI104" s="325" t="s">
        <v>52</v>
      </c>
      <c r="AJ104" s="278" t="s">
        <v>52</v>
      </c>
      <c r="AK104" s="325" t="s">
        <v>52</v>
      </c>
      <c r="AL104" s="278" t="s">
        <v>52</v>
      </c>
      <c r="AM104" s="325" t="s">
        <v>59</v>
      </c>
      <c r="AN104" s="278" t="s">
        <v>52</v>
      </c>
      <c r="AO104" s="325" t="s">
        <v>52</v>
      </c>
      <c r="AP104" s="325" t="s">
        <v>52</v>
      </c>
      <c r="AQ104" s="325" t="s">
        <v>52</v>
      </c>
      <c r="AR104" s="325" t="s">
        <v>53</v>
      </c>
      <c r="AS104" s="325" t="s">
        <v>52</v>
      </c>
      <c r="AT104" s="325" t="s">
        <v>52</v>
      </c>
      <c r="AU104" s="278" t="s">
        <v>52</v>
      </c>
      <c r="AV104" s="325" t="s">
        <v>52</v>
      </c>
      <c r="AW104" s="325" t="s">
        <v>52</v>
      </c>
      <c r="AX104" s="325" t="s">
        <v>52</v>
      </c>
      <c r="AY104" s="278" t="s">
        <v>52</v>
      </c>
      <c r="AZ104" s="325" t="s">
        <v>52</v>
      </c>
      <c r="BA104" s="325" t="s">
        <v>52</v>
      </c>
      <c r="BB104" s="325" t="s">
        <v>52</v>
      </c>
      <c r="BC104" s="325" t="s">
        <v>52</v>
      </c>
    </row>
    <row r="105" spans="2:57" s="99" customFormat="1" ht="16.350000000000001" customHeight="1">
      <c r="B105" s="23" t="s">
        <v>144</v>
      </c>
      <c r="C105" s="98" t="s">
        <v>145</v>
      </c>
      <c r="D105" s="37"/>
      <c r="E105" s="37"/>
      <c r="F105" s="37"/>
      <c r="G105" s="37"/>
      <c r="H105" s="38"/>
      <c r="I105" s="38"/>
      <c r="J105" s="38"/>
      <c r="K105" s="38"/>
      <c r="L105" s="38"/>
      <c r="M105" s="38"/>
      <c r="N105" s="809" t="s">
        <v>146</v>
      </c>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3"/>
    </row>
    <row r="106" spans="2:57" s="99" customFormat="1" ht="31.5" customHeight="1">
      <c r="B106" s="28"/>
      <c r="C106" s="100" t="s">
        <v>133</v>
      </c>
      <c r="D106" s="100"/>
      <c r="E106" s="100"/>
      <c r="F106" s="100"/>
      <c r="G106" s="100"/>
      <c r="H106" s="100"/>
      <c r="I106" s="100"/>
      <c r="J106" s="100"/>
      <c r="K106" s="100"/>
      <c r="L106" s="100"/>
      <c r="M106" s="100"/>
      <c r="N106" s="810"/>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c r="AT106" s="854"/>
      <c r="AU106" s="854"/>
      <c r="AV106" s="854"/>
      <c r="AW106" s="854"/>
      <c r="AX106" s="854"/>
      <c r="AY106" s="854"/>
      <c r="AZ106" s="854"/>
      <c r="BA106" s="854"/>
      <c r="BB106" s="854"/>
      <c r="BC106" s="855"/>
    </row>
    <row r="107" spans="2:57" s="99" customFormat="1" ht="32.25" customHeight="1">
      <c r="B107" s="28"/>
      <c r="C107" s="101" t="s">
        <v>147</v>
      </c>
      <c r="D107" s="102"/>
      <c r="E107" s="102"/>
      <c r="F107" s="102"/>
      <c r="G107" s="40" t="s">
        <v>148</v>
      </c>
      <c r="H107" s="40" t="s">
        <v>149</v>
      </c>
      <c r="I107" s="40" t="s">
        <v>150</v>
      </c>
      <c r="J107" s="40" t="s">
        <v>151</v>
      </c>
      <c r="K107" s="40" t="s">
        <v>152</v>
      </c>
      <c r="L107" s="40" t="s">
        <v>153</v>
      </c>
      <c r="M107" s="40" t="s">
        <v>154</v>
      </c>
      <c r="N107" s="810"/>
      <c r="O107" s="856"/>
      <c r="P107" s="334" t="s">
        <v>153</v>
      </c>
      <c r="Q107" s="334" t="s">
        <v>148</v>
      </c>
      <c r="R107" s="334" t="s">
        <v>148</v>
      </c>
      <c r="S107" s="334" t="s">
        <v>152</v>
      </c>
      <c r="T107" s="334" t="s">
        <v>148</v>
      </c>
      <c r="U107" s="334" t="s">
        <v>148</v>
      </c>
      <c r="V107" s="334" t="s">
        <v>152</v>
      </c>
      <c r="W107" s="14" t="s">
        <v>148</v>
      </c>
      <c r="X107" s="334" t="s">
        <v>150</v>
      </c>
      <c r="Y107" s="334" t="s">
        <v>148</v>
      </c>
      <c r="Z107" s="334" t="s">
        <v>148</v>
      </c>
      <c r="AA107" s="334" t="s">
        <v>148</v>
      </c>
      <c r="AB107" s="334" t="s">
        <v>148</v>
      </c>
      <c r="AC107" s="334" t="s">
        <v>148</v>
      </c>
      <c r="AD107" s="334" t="s">
        <v>148</v>
      </c>
      <c r="AE107" s="334" t="s">
        <v>148</v>
      </c>
      <c r="AF107" s="334" t="s">
        <v>150</v>
      </c>
      <c r="AG107" s="334" t="s">
        <v>148</v>
      </c>
      <c r="AH107" s="334" t="s">
        <v>154</v>
      </c>
      <c r="AI107" s="334" t="s">
        <v>148</v>
      </c>
      <c r="AJ107" s="334" t="s">
        <v>151</v>
      </c>
      <c r="AK107" s="334" t="s">
        <v>148</v>
      </c>
      <c r="AL107" s="334" t="s">
        <v>148</v>
      </c>
      <c r="AM107" s="334" t="s">
        <v>152</v>
      </c>
      <c r="AN107" s="334" t="s">
        <v>148</v>
      </c>
      <c r="AO107" s="334" t="s">
        <v>151</v>
      </c>
      <c r="AP107" s="334" t="s">
        <v>148</v>
      </c>
      <c r="AQ107" s="334" t="s">
        <v>148</v>
      </c>
      <c r="AR107" s="334" t="s">
        <v>150</v>
      </c>
      <c r="AS107" s="334" t="s">
        <v>148</v>
      </c>
      <c r="AT107" s="334" t="s">
        <v>148</v>
      </c>
      <c r="AU107" s="334" t="s">
        <v>148</v>
      </c>
      <c r="AV107" s="334" t="s">
        <v>148</v>
      </c>
      <c r="AW107" s="334" t="s">
        <v>148</v>
      </c>
      <c r="AX107" s="334" t="s">
        <v>148</v>
      </c>
      <c r="AY107" s="334" t="s">
        <v>148</v>
      </c>
      <c r="AZ107" s="334" t="s">
        <v>152</v>
      </c>
      <c r="BA107" s="334" t="s">
        <v>151</v>
      </c>
      <c r="BB107" s="334" t="s">
        <v>148</v>
      </c>
      <c r="BC107" s="334" t="s">
        <v>148</v>
      </c>
      <c r="BD107" s="334"/>
      <c r="BE107" s="334"/>
    </row>
    <row r="108" spans="2:57" s="99" customFormat="1" ht="22.5" customHeight="1">
      <c r="B108" s="28"/>
      <c r="C108" s="104"/>
      <c r="D108" s="104"/>
      <c r="E108" s="104"/>
      <c r="F108" s="104"/>
      <c r="G108" s="374">
        <v>0.71</v>
      </c>
      <c r="H108" s="374">
        <v>0</v>
      </c>
      <c r="I108" s="374">
        <v>7.0000000000000007E-2</v>
      </c>
      <c r="J108" s="374">
        <v>7.0000000000000007E-2</v>
      </c>
      <c r="K108" s="374">
        <v>0.1</v>
      </c>
      <c r="L108" s="374">
        <v>0.02</v>
      </c>
      <c r="M108" s="374">
        <v>0.02</v>
      </c>
      <c r="N108" s="810"/>
      <c r="O108" s="857"/>
      <c r="P108" s="850"/>
      <c r="Q108" s="792"/>
      <c r="R108" s="792"/>
      <c r="S108" s="792"/>
      <c r="T108" s="792"/>
      <c r="U108" s="792"/>
      <c r="V108" s="792"/>
      <c r="W108" s="792"/>
      <c r="X108" s="792"/>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2"/>
      <c r="AY108" s="792"/>
      <c r="AZ108" s="792"/>
      <c r="BA108" s="792"/>
      <c r="BB108" s="792"/>
      <c r="BC108" s="793"/>
    </row>
    <row r="109" spans="2:57" s="99" customFormat="1" ht="20.25" customHeight="1">
      <c r="B109" s="28"/>
      <c r="C109" s="59"/>
      <c r="D109" s="59"/>
      <c r="E109" s="59"/>
      <c r="F109" s="59"/>
      <c r="G109" s="106"/>
      <c r="H109" s="106"/>
      <c r="I109" s="106"/>
      <c r="J109" s="106"/>
      <c r="K109" s="106"/>
      <c r="L109" s="106"/>
      <c r="M109" s="106"/>
      <c r="N109" s="810"/>
      <c r="O109" s="857"/>
      <c r="P109" s="851"/>
      <c r="Q109" s="794"/>
      <c r="R109" s="794"/>
      <c r="S109" s="794"/>
      <c r="T109" s="794"/>
      <c r="U109" s="794"/>
      <c r="V109" s="794"/>
      <c r="W109" s="794"/>
      <c r="X109" s="794"/>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4"/>
      <c r="AY109" s="794"/>
      <c r="AZ109" s="794"/>
      <c r="BA109" s="794"/>
      <c r="BB109" s="794"/>
      <c r="BC109" s="795"/>
    </row>
    <row r="110" spans="2:57" s="99" customFormat="1" ht="36" customHeight="1">
      <c r="B110" s="28"/>
      <c r="C110" s="101" t="s">
        <v>121</v>
      </c>
      <c r="D110" s="102"/>
      <c r="E110" s="102"/>
      <c r="F110" s="102"/>
      <c r="G110" s="40" t="s">
        <v>148</v>
      </c>
      <c r="H110" s="40" t="s">
        <v>149</v>
      </c>
      <c r="I110" s="40" t="s">
        <v>150</v>
      </c>
      <c r="J110" s="40" t="s">
        <v>151</v>
      </c>
      <c r="K110" s="40" t="s">
        <v>152</v>
      </c>
      <c r="L110" s="40" t="s">
        <v>153</v>
      </c>
      <c r="M110" s="40" t="s">
        <v>154</v>
      </c>
      <c r="N110" s="810"/>
      <c r="O110" s="857"/>
      <c r="P110" s="334" t="s">
        <v>153</v>
      </c>
      <c r="Q110" s="334" t="s">
        <v>148</v>
      </c>
      <c r="R110" s="334" t="s">
        <v>148</v>
      </c>
      <c r="S110" s="334" t="s">
        <v>152</v>
      </c>
      <c r="T110" s="334" t="s">
        <v>148</v>
      </c>
      <c r="U110" s="334" t="s">
        <v>148</v>
      </c>
      <c r="V110" s="334" t="s">
        <v>155</v>
      </c>
      <c r="W110" s="14" t="s">
        <v>151</v>
      </c>
      <c r="X110" s="14" t="s">
        <v>152</v>
      </c>
      <c r="Y110" s="334" t="s">
        <v>148</v>
      </c>
      <c r="Z110" s="334" t="s">
        <v>148</v>
      </c>
      <c r="AA110" s="334" t="s">
        <v>155</v>
      </c>
      <c r="AB110" s="334" t="s">
        <v>148</v>
      </c>
      <c r="AC110" s="334" t="s">
        <v>155</v>
      </c>
      <c r="AD110" s="334" t="s">
        <v>155</v>
      </c>
      <c r="AE110" s="334" t="s">
        <v>152</v>
      </c>
      <c r="AF110" s="334" t="s">
        <v>150</v>
      </c>
      <c r="AG110" s="334" t="s">
        <v>152</v>
      </c>
      <c r="AH110" s="334" t="s">
        <v>154</v>
      </c>
      <c r="AI110" s="334" t="s">
        <v>148</v>
      </c>
      <c r="AJ110" s="334" t="s">
        <v>148</v>
      </c>
      <c r="AK110" s="334" t="s">
        <v>148</v>
      </c>
      <c r="AL110" s="334" t="s">
        <v>148</v>
      </c>
      <c r="AM110" s="334" t="s">
        <v>152</v>
      </c>
      <c r="AN110" s="334" t="s">
        <v>148</v>
      </c>
      <c r="AO110" s="334" t="s">
        <v>151</v>
      </c>
      <c r="AP110" s="334" t="s">
        <v>148</v>
      </c>
      <c r="AQ110" s="334" t="s">
        <v>148</v>
      </c>
      <c r="AR110" s="334" t="s">
        <v>152</v>
      </c>
      <c r="AS110" s="334" t="s">
        <v>150</v>
      </c>
      <c r="AT110" s="334" t="s">
        <v>148</v>
      </c>
      <c r="AU110" s="334" t="s">
        <v>148</v>
      </c>
      <c r="AV110" s="334" t="s">
        <v>151</v>
      </c>
      <c r="AW110" s="334" t="s">
        <v>152</v>
      </c>
      <c r="AX110" s="334" t="s">
        <v>155</v>
      </c>
      <c r="AY110" s="334" t="s">
        <v>148</v>
      </c>
      <c r="AZ110" s="334" t="s">
        <v>148</v>
      </c>
      <c r="BA110" s="334" t="s">
        <v>151</v>
      </c>
      <c r="BB110" s="334" t="s">
        <v>148</v>
      </c>
      <c r="BC110" s="730" t="s">
        <v>152</v>
      </c>
      <c r="BD110" s="443"/>
    </row>
    <row r="111" spans="2:57" s="99" customFormat="1" ht="23.25" customHeight="1">
      <c r="B111" s="28"/>
      <c r="C111" s="104"/>
      <c r="D111" s="104"/>
      <c r="E111" s="104"/>
      <c r="F111" s="104"/>
      <c r="G111" s="374">
        <v>0.67</v>
      </c>
      <c r="H111" s="374">
        <v>0</v>
      </c>
      <c r="I111" s="374">
        <v>0.1</v>
      </c>
      <c r="J111" s="374">
        <v>0.08</v>
      </c>
      <c r="K111" s="374">
        <v>0.1</v>
      </c>
      <c r="L111" s="374">
        <v>0.03</v>
      </c>
      <c r="M111" s="374">
        <v>2.564102564102564E-2</v>
      </c>
      <c r="N111" s="810"/>
      <c r="O111" s="857"/>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c r="AK111" s="792"/>
      <c r="AL111" s="792"/>
      <c r="AM111" s="792"/>
      <c r="AN111" s="792"/>
      <c r="AO111" s="792"/>
      <c r="AP111" s="792"/>
      <c r="AQ111" s="792"/>
      <c r="AR111" s="792"/>
      <c r="AS111" s="792"/>
      <c r="AT111" s="792"/>
      <c r="AU111" s="792"/>
      <c r="AV111" s="792"/>
      <c r="AW111" s="792"/>
      <c r="AX111" s="792"/>
      <c r="AY111" s="792"/>
      <c r="AZ111" s="792"/>
      <c r="BA111" s="792"/>
      <c r="BB111" s="792"/>
      <c r="BC111" s="793"/>
    </row>
    <row r="112" spans="2:57" s="99" customFormat="1" ht="15.75" customHeight="1">
      <c r="B112" s="28"/>
      <c r="C112" s="104"/>
      <c r="D112" s="59"/>
      <c r="E112" s="59"/>
      <c r="F112" s="59"/>
      <c r="G112" s="106"/>
      <c r="H112" s="106"/>
      <c r="I112" s="106"/>
      <c r="J112" s="106"/>
      <c r="K112" s="106"/>
      <c r="L112" s="106"/>
      <c r="M112" s="106"/>
      <c r="N112" s="810"/>
      <c r="O112" s="857"/>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c r="AK112" s="794"/>
      <c r="AL112" s="794"/>
      <c r="AM112" s="794"/>
      <c r="AN112" s="794"/>
      <c r="AO112" s="794"/>
      <c r="AP112" s="794"/>
      <c r="AQ112" s="794"/>
      <c r="AR112" s="794"/>
      <c r="AS112" s="794"/>
      <c r="AT112" s="794"/>
      <c r="AU112" s="794"/>
      <c r="AV112" s="794"/>
      <c r="AW112" s="794"/>
      <c r="AX112" s="794"/>
      <c r="AY112" s="794"/>
      <c r="AZ112" s="794"/>
      <c r="BA112" s="794"/>
      <c r="BB112" s="794"/>
      <c r="BC112" s="795"/>
    </row>
    <row r="113" spans="2:57" s="99" customFormat="1" ht="34.5" customHeight="1">
      <c r="B113" s="28"/>
      <c r="C113" s="101" t="s">
        <v>156</v>
      </c>
      <c r="D113" s="37"/>
      <c r="E113" s="37"/>
      <c r="F113" s="37"/>
      <c r="G113" s="40" t="s">
        <v>148</v>
      </c>
      <c r="H113" s="40" t="s">
        <v>149</v>
      </c>
      <c r="I113" s="40" t="s">
        <v>150</v>
      </c>
      <c r="J113" s="40" t="s">
        <v>151</v>
      </c>
      <c r="K113" s="40" t="s">
        <v>152</v>
      </c>
      <c r="L113" s="40" t="s">
        <v>153</v>
      </c>
      <c r="M113" s="40" t="s">
        <v>154</v>
      </c>
      <c r="N113" s="810"/>
      <c r="O113" s="857"/>
      <c r="P113" s="334" t="s">
        <v>153</v>
      </c>
      <c r="Q113" s="334" t="s">
        <v>148</v>
      </c>
      <c r="R113" s="334" t="s">
        <v>148</v>
      </c>
      <c r="S113" s="334" t="s">
        <v>152</v>
      </c>
      <c r="T113" s="334" t="s">
        <v>148</v>
      </c>
      <c r="U113" s="334" t="s">
        <v>148</v>
      </c>
      <c r="V113" s="334" t="s">
        <v>155</v>
      </c>
      <c r="W113" s="14" t="s">
        <v>151</v>
      </c>
      <c r="X113" s="14" t="s">
        <v>152</v>
      </c>
      <c r="Y113" s="334" t="s">
        <v>148</v>
      </c>
      <c r="Z113" s="334" t="s">
        <v>148</v>
      </c>
      <c r="AA113" s="334" t="s">
        <v>155</v>
      </c>
      <c r="AB113" s="334" t="s">
        <v>148</v>
      </c>
      <c r="AC113" s="334" t="s">
        <v>155</v>
      </c>
      <c r="AD113" s="334" t="s">
        <v>155</v>
      </c>
      <c r="AE113" s="334" t="s">
        <v>152</v>
      </c>
      <c r="AF113" s="334" t="s">
        <v>150</v>
      </c>
      <c r="AG113" s="334" t="s">
        <v>152</v>
      </c>
      <c r="AH113" s="334" t="s">
        <v>154</v>
      </c>
      <c r="AI113" s="334" t="s">
        <v>148</v>
      </c>
      <c r="AJ113" s="334" t="s">
        <v>148</v>
      </c>
      <c r="AK113" s="334" t="s">
        <v>148</v>
      </c>
      <c r="AL113" s="334" t="s">
        <v>148</v>
      </c>
      <c r="AM113" s="334" t="s">
        <v>152</v>
      </c>
      <c r="AN113" s="334" t="s">
        <v>148</v>
      </c>
      <c r="AO113" s="334" t="s">
        <v>151</v>
      </c>
      <c r="AP113" s="334" t="s">
        <v>148</v>
      </c>
      <c r="AQ113" s="334" t="s">
        <v>148</v>
      </c>
      <c r="AR113" s="334" t="s">
        <v>152</v>
      </c>
      <c r="AS113" s="334" t="s">
        <v>150</v>
      </c>
      <c r="AT113" s="334" t="s">
        <v>148</v>
      </c>
      <c r="AU113" s="334" t="s">
        <v>148</v>
      </c>
      <c r="AV113" s="334" t="s">
        <v>151</v>
      </c>
      <c r="AW113" s="334" t="s">
        <v>152</v>
      </c>
      <c r="AX113" s="334" t="s">
        <v>155</v>
      </c>
      <c r="AY113" s="334" t="s">
        <v>148</v>
      </c>
      <c r="AZ113" s="334" t="s">
        <v>148</v>
      </c>
      <c r="BA113" s="334" t="s">
        <v>151</v>
      </c>
      <c r="BB113" s="334" t="s">
        <v>148</v>
      </c>
      <c r="BC113" s="730" t="s">
        <v>152</v>
      </c>
    </row>
    <row r="114" spans="2:57" s="99" customFormat="1" ht="20.25" customHeight="1">
      <c r="B114" s="28"/>
      <c r="C114" s="104"/>
      <c r="D114" s="59"/>
      <c r="E114" s="59"/>
      <c r="F114" s="59"/>
      <c r="G114" s="556">
        <v>0.54</v>
      </c>
      <c r="H114" s="556">
        <v>0</v>
      </c>
      <c r="I114" s="556">
        <v>0.06</v>
      </c>
      <c r="J114" s="556">
        <v>0.11</v>
      </c>
      <c r="K114" s="556">
        <v>0.23</v>
      </c>
      <c r="L114" s="556">
        <v>0.03</v>
      </c>
      <c r="M114" s="556">
        <v>0.03</v>
      </c>
      <c r="N114" s="810"/>
      <c r="O114" s="857"/>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c r="AK114" s="792"/>
      <c r="AL114" s="792"/>
      <c r="AM114" s="792"/>
      <c r="AN114" s="792"/>
      <c r="AO114" s="792"/>
      <c r="AP114" s="792"/>
      <c r="AQ114" s="792"/>
      <c r="AR114" s="792"/>
      <c r="AS114" s="792"/>
      <c r="AT114" s="792"/>
      <c r="AU114" s="792"/>
      <c r="AV114" s="792"/>
      <c r="AW114" s="792"/>
      <c r="AX114" s="792"/>
      <c r="AY114" s="792"/>
      <c r="AZ114" s="792"/>
      <c r="BA114" s="792"/>
      <c r="BB114" s="792"/>
      <c r="BC114" s="793"/>
    </row>
    <row r="115" spans="2:57" s="99" customFormat="1" ht="17.25" customHeight="1">
      <c r="B115" s="28"/>
      <c r="C115" s="104"/>
      <c r="D115" s="59"/>
      <c r="E115" s="59"/>
      <c r="F115" s="59"/>
      <c r="G115" s="106"/>
      <c r="H115" s="106"/>
      <c r="I115" s="106"/>
      <c r="J115" s="106"/>
      <c r="K115" s="106"/>
      <c r="L115" s="106"/>
      <c r="M115" s="106"/>
      <c r="N115" s="810"/>
      <c r="O115" s="857"/>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c r="AK115" s="794"/>
      <c r="AL115" s="794"/>
      <c r="AM115" s="794"/>
      <c r="AN115" s="794"/>
      <c r="AO115" s="794"/>
      <c r="AP115" s="794"/>
      <c r="AQ115" s="794"/>
      <c r="AR115" s="794"/>
      <c r="AS115" s="794"/>
      <c r="AT115" s="794"/>
      <c r="AU115" s="794"/>
      <c r="AV115" s="794"/>
      <c r="AW115" s="794"/>
      <c r="AX115" s="794"/>
      <c r="AY115" s="794"/>
      <c r="AZ115" s="794"/>
      <c r="BA115" s="794"/>
      <c r="BB115" s="794"/>
      <c r="BC115" s="795"/>
    </row>
    <row r="116" spans="2:57" s="99" customFormat="1" ht="33" customHeight="1">
      <c r="B116" s="28"/>
      <c r="C116" s="101" t="s">
        <v>157</v>
      </c>
      <c r="D116" s="37"/>
      <c r="E116" s="37"/>
      <c r="F116" s="37"/>
      <c r="G116" s="40" t="s">
        <v>148</v>
      </c>
      <c r="H116" s="40" t="s">
        <v>149</v>
      </c>
      <c r="I116" s="40" t="s">
        <v>150</v>
      </c>
      <c r="J116" s="40" t="s">
        <v>151</v>
      </c>
      <c r="K116" s="40" t="s">
        <v>152</v>
      </c>
      <c r="L116" s="40" t="s">
        <v>153</v>
      </c>
      <c r="M116" s="40" t="s">
        <v>154</v>
      </c>
      <c r="N116" s="810"/>
      <c r="O116" s="857"/>
      <c r="P116" t="s">
        <v>153</v>
      </c>
      <c r="Q116" t="s">
        <v>148</v>
      </c>
      <c r="R116" t="s">
        <v>151</v>
      </c>
      <c r="S116" t="s">
        <v>152</v>
      </c>
      <c r="T116" t="s">
        <v>151</v>
      </c>
      <c r="U116" t="s">
        <v>150</v>
      </c>
      <c r="V116" t="s">
        <v>152</v>
      </c>
      <c r="W116" s="766" t="s">
        <v>151</v>
      </c>
      <c r="X116" s="766" t="s">
        <v>152</v>
      </c>
      <c r="Y116" t="s">
        <v>152</v>
      </c>
      <c r="Z116" t="s">
        <v>148</v>
      </c>
      <c r="AA116" t="s">
        <v>148</v>
      </c>
      <c r="AB116" t="s">
        <v>148</v>
      </c>
      <c r="AC116" t="s">
        <v>148</v>
      </c>
      <c r="AD116" t="s">
        <v>155</v>
      </c>
      <c r="AE116" t="s">
        <v>152</v>
      </c>
      <c r="AF116" t="s">
        <v>150</v>
      </c>
      <c r="AG116" t="s">
        <v>152</v>
      </c>
      <c r="AH116" t="s">
        <v>154</v>
      </c>
      <c r="AI116" t="s">
        <v>152</v>
      </c>
      <c r="AJ116" t="s">
        <v>148</v>
      </c>
      <c r="AK116" t="s">
        <v>148</v>
      </c>
      <c r="AL116" t="s">
        <v>150</v>
      </c>
      <c r="AM116" t="s">
        <v>152</v>
      </c>
      <c r="AN116" t="s">
        <v>150</v>
      </c>
      <c r="AO116" t="s">
        <v>151</v>
      </c>
      <c r="AP116" t="s">
        <v>148</v>
      </c>
      <c r="AQ116" t="s">
        <v>152</v>
      </c>
      <c r="AR116" t="s">
        <v>152</v>
      </c>
      <c r="AS116" t="s">
        <v>150</v>
      </c>
      <c r="AT116" t="s">
        <v>148</v>
      </c>
      <c r="AU116" t="s">
        <v>148</v>
      </c>
      <c r="AV116" t="s">
        <v>151</v>
      </c>
      <c r="AW116" t="s">
        <v>152</v>
      </c>
      <c r="AX116" t="s">
        <v>152</v>
      </c>
      <c r="AY116" t="s">
        <v>150</v>
      </c>
      <c r="AZ116" t="s">
        <v>152</v>
      </c>
      <c r="BA116" t="s">
        <v>151</v>
      </c>
      <c r="BB116" t="s">
        <v>148</v>
      </c>
      <c r="BC116" s="731" t="s">
        <v>152</v>
      </c>
    </row>
    <row r="117" spans="2:57" s="99" customFormat="1" ht="21" customHeight="1">
      <c r="B117" s="28"/>
      <c r="C117" s="104"/>
      <c r="D117" s="59"/>
      <c r="E117" s="59"/>
      <c r="F117" s="59"/>
      <c r="G117" s="556">
        <v>0.28000000000000003</v>
      </c>
      <c r="H117" s="556">
        <v>0</v>
      </c>
      <c r="I117" s="556">
        <v>0.15</v>
      </c>
      <c r="J117" s="556">
        <v>0.18</v>
      </c>
      <c r="K117" s="556">
        <v>0.35</v>
      </c>
      <c r="L117" s="556">
        <v>0.03</v>
      </c>
      <c r="M117" s="556">
        <v>0.03</v>
      </c>
      <c r="N117" s="810"/>
      <c r="O117" s="857"/>
      <c r="P117" s="792"/>
      <c r="Q117" s="792"/>
      <c r="R117" s="792"/>
      <c r="S117" s="792"/>
      <c r="T117" s="792"/>
      <c r="U117" s="792"/>
      <c r="V117" s="792"/>
      <c r="W117" s="792"/>
      <c r="X117" s="792"/>
      <c r="Y117" s="792"/>
      <c r="Z117" s="792"/>
      <c r="AA117" s="792"/>
      <c r="AB117" s="792"/>
      <c r="AC117" s="792"/>
      <c r="AD117" s="792"/>
      <c r="AE117" s="792"/>
      <c r="AF117" s="792"/>
      <c r="AG117" s="792"/>
      <c r="AH117" s="792"/>
      <c r="AI117" s="792"/>
      <c r="AJ117" s="792"/>
      <c r="AK117" s="792"/>
      <c r="AL117" s="792"/>
      <c r="AM117" s="792"/>
      <c r="AN117" s="792"/>
      <c r="AO117" s="792"/>
      <c r="AP117" s="792"/>
      <c r="AQ117" s="792"/>
      <c r="AR117" s="792"/>
      <c r="AS117" s="792"/>
      <c r="AT117" s="792"/>
      <c r="AU117" s="792"/>
      <c r="AV117" s="792"/>
      <c r="AW117" s="792"/>
      <c r="AX117" s="792"/>
      <c r="AY117" s="792"/>
      <c r="AZ117" s="792"/>
      <c r="BA117" s="792"/>
      <c r="BB117" s="792"/>
      <c r="BC117" s="793"/>
    </row>
    <row r="118" spans="2:57" s="99" customFormat="1" ht="20.25" customHeight="1">
      <c r="B118" s="107"/>
      <c r="C118" s="104"/>
      <c r="D118" s="29"/>
      <c r="E118" s="29"/>
      <c r="F118" s="29"/>
      <c r="G118" s="108"/>
      <c r="H118" s="108"/>
      <c r="I118" s="108"/>
      <c r="J118" s="108"/>
      <c r="K118" s="108"/>
      <c r="L118" s="108"/>
      <c r="M118" s="108"/>
      <c r="N118" s="810"/>
      <c r="O118" s="857"/>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c r="AK118" s="794"/>
      <c r="AL118" s="794"/>
      <c r="AM118" s="794"/>
      <c r="AN118" s="794"/>
      <c r="AO118" s="794"/>
      <c r="AP118" s="794"/>
      <c r="AQ118" s="794"/>
      <c r="AR118" s="794"/>
      <c r="AS118" s="794"/>
      <c r="AT118" s="794"/>
      <c r="AU118" s="794"/>
      <c r="AV118" s="794"/>
      <c r="AW118" s="794"/>
      <c r="AX118" s="794"/>
      <c r="AY118" s="794"/>
      <c r="AZ118" s="794"/>
      <c r="BA118" s="794"/>
      <c r="BB118" s="794"/>
      <c r="BC118" s="795"/>
    </row>
    <row r="119" spans="2:57" s="99" customFormat="1" ht="36" customHeight="1">
      <c r="B119" s="28"/>
      <c r="C119" s="101" t="s">
        <v>158</v>
      </c>
      <c r="D119" s="37"/>
      <c r="E119" s="37"/>
      <c r="F119" s="37"/>
      <c r="G119" s="40" t="s">
        <v>148</v>
      </c>
      <c r="H119" s="40" t="s">
        <v>149</v>
      </c>
      <c r="I119" s="40" t="s">
        <v>150</v>
      </c>
      <c r="J119" s="40" t="s">
        <v>151</v>
      </c>
      <c r="K119" s="40" t="s">
        <v>152</v>
      </c>
      <c r="L119" s="40" t="s">
        <v>153</v>
      </c>
      <c r="M119" s="40" t="s">
        <v>154</v>
      </c>
      <c r="N119" s="810"/>
      <c r="O119" s="857"/>
      <c r="P119" t="s">
        <v>153</v>
      </c>
      <c r="Q119" t="s">
        <v>154</v>
      </c>
      <c r="R119" t="s">
        <v>151</v>
      </c>
      <c r="S119" t="s">
        <v>152</v>
      </c>
      <c r="T119" t="s">
        <v>151</v>
      </c>
      <c r="U119" t="s">
        <v>150</v>
      </c>
      <c r="V119" t="s">
        <v>152</v>
      </c>
      <c r="W119" s="766" t="s">
        <v>151</v>
      </c>
      <c r="X119" s="766" t="s">
        <v>154</v>
      </c>
      <c r="Y119" t="s">
        <v>152</v>
      </c>
      <c r="Z119" t="s">
        <v>152</v>
      </c>
      <c r="AA119" t="s">
        <v>148</v>
      </c>
      <c r="AB119" t="s">
        <v>148</v>
      </c>
      <c r="AC119" t="s">
        <v>150</v>
      </c>
      <c r="AD119" t="s">
        <v>151</v>
      </c>
      <c r="AE119" t="s">
        <v>152</v>
      </c>
      <c r="AF119" t="s">
        <v>154</v>
      </c>
      <c r="AG119" t="s">
        <v>152</v>
      </c>
      <c r="AH119" t="s">
        <v>155</v>
      </c>
      <c r="AI119" t="s">
        <v>152</v>
      </c>
      <c r="AJ119" t="s">
        <v>151</v>
      </c>
      <c r="AK119" t="s">
        <v>152</v>
      </c>
      <c r="AL119" t="s">
        <v>150</v>
      </c>
      <c r="AM119" t="s">
        <v>151</v>
      </c>
      <c r="AN119" t="s">
        <v>150</v>
      </c>
      <c r="AO119" t="s">
        <v>151</v>
      </c>
      <c r="AP119" t="s">
        <v>148</v>
      </c>
      <c r="AQ119" t="s">
        <v>154</v>
      </c>
      <c r="AR119" t="s">
        <v>151</v>
      </c>
      <c r="AS119" t="s">
        <v>150</v>
      </c>
      <c r="AT119" t="s">
        <v>152</v>
      </c>
      <c r="AU119" t="s">
        <v>151</v>
      </c>
      <c r="AV119" t="s">
        <v>151</v>
      </c>
      <c r="AW119" t="s">
        <v>149</v>
      </c>
      <c r="AX119" t="s">
        <v>152</v>
      </c>
      <c r="AY119" t="s">
        <v>150</v>
      </c>
      <c r="AZ119" t="s">
        <v>151</v>
      </c>
      <c r="BA119" t="s">
        <v>151</v>
      </c>
      <c r="BB119" t="s">
        <v>152</v>
      </c>
      <c r="BC119" s="731" t="s">
        <v>152</v>
      </c>
    </row>
    <row r="120" spans="2:57" s="99" customFormat="1" ht="21.75" customHeight="1">
      <c r="B120" s="28"/>
      <c r="C120" s="104"/>
      <c r="D120" s="59"/>
      <c r="E120" s="59"/>
      <c r="F120" s="59"/>
      <c r="G120" s="556">
        <v>7.4999999999999997E-2</v>
      </c>
      <c r="H120" s="556">
        <v>0.03</v>
      </c>
      <c r="I120" s="556">
        <v>0.15</v>
      </c>
      <c r="J120" s="556">
        <v>0.3</v>
      </c>
      <c r="K120" s="556">
        <v>0.3</v>
      </c>
      <c r="L120" s="556">
        <v>2.5000000000000001E-2</v>
      </c>
      <c r="M120" s="556">
        <v>0.13</v>
      </c>
      <c r="N120" s="810"/>
      <c r="O120" s="857"/>
      <c r="P120" s="792"/>
      <c r="Q120" s="792"/>
      <c r="R120" s="792"/>
      <c r="S120" s="792"/>
      <c r="T120" s="792"/>
      <c r="U120" s="792"/>
      <c r="V120" s="792"/>
      <c r="W120" s="792"/>
      <c r="X120" s="792"/>
      <c r="Y120" s="792"/>
      <c r="Z120" s="792"/>
      <c r="AA120" s="792"/>
      <c r="AB120" s="792"/>
      <c r="AC120" s="792"/>
      <c r="AD120" s="792"/>
      <c r="AE120" s="792"/>
      <c r="AF120" s="792"/>
      <c r="AG120" s="792"/>
      <c r="AH120" s="792"/>
      <c r="AI120" s="792"/>
      <c r="AJ120" s="792"/>
      <c r="AK120" s="792"/>
      <c r="AL120" s="792"/>
      <c r="AM120" s="792"/>
      <c r="AN120" s="792"/>
      <c r="AO120" s="792"/>
      <c r="AP120" s="792"/>
      <c r="AQ120" s="792"/>
      <c r="AR120" s="792"/>
      <c r="AS120" s="792"/>
      <c r="AT120" s="792"/>
      <c r="AU120" s="792"/>
      <c r="AV120" s="792"/>
      <c r="AW120" s="792"/>
      <c r="AX120" s="792"/>
      <c r="AY120" s="792"/>
      <c r="AZ120" s="792"/>
      <c r="BA120" s="792"/>
      <c r="BB120" s="792"/>
      <c r="BC120" s="793"/>
    </row>
    <row r="121" spans="2:57" s="99" customFormat="1" ht="21" customHeight="1">
      <c r="B121" s="107"/>
      <c r="C121" s="104"/>
      <c r="D121" s="29"/>
      <c r="E121" s="29"/>
      <c r="F121" s="29"/>
      <c r="G121" s="108"/>
      <c r="H121" s="108"/>
      <c r="I121" s="108"/>
      <c r="J121" s="108"/>
      <c r="K121" s="108"/>
      <c r="L121" s="108"/>
      <c r="M121" s="108"/>
      <c r="N121" s="810"/>
      <c r="O121" s="857"/>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4"/>
      <c r="AY121" s="794"/>
      <c r="AZ121" s="794"/>
      <c r="BA121" s="794"/>
      <c r="BB121" s="794"/>
      <c r="BC121" s="795"/>
    </row>
    <row r="122" spans="2:57" s="99" customFormat="1" ht="36" customHeight="1">
      <c r="B122" s="28"/>
      <c r="C122" s="101" t="s">
        <v>124</v>
      </c>
      <c r="D122" s="38"/>
      <c r="E122" s="38"/>
      <c r="F122" s="38"/>
      <c r="G122" s="40" t="s">
        <v>148</v>
      </c>
      <c r="H122" s="40" t="s">
        <v>149</v>
      </c>
      <c r="I122" s="40" t="s">
        <v>150</v>
      </c>
      <c r="J122" s="40" t="s">
        <v>151</v>
      </c>
      <c r="K122" s="40" t="s">
        <v>152</v>
      </c>
      <c r="L122" s="40" t="s">
        <v>153</v>
      </c>
      <c r="M122" s="40" t="s">
        <v>154</v>
      </c>
      <c r="N122" s="810"/>
      <c r="O122" s="857"/>
      <c r="P122" t="s">
        <v>153</v>
      </c>
      <c r="Q122" t="s">
        <v>150</v>
      </c>
      <c r="R122" t="s">
        <v>151</v>
      </c>
      <c r="S122" t="s">
        <v>151</v>
      </c>
      <c r="T122" t="s">
        <v>151</v>
      </c>
      <c r="U122" t="s">
        <v>150</v>
      </c>
      <c r="V122" t="s">
        <v>152</v>
      </c>
      <c r="W122" s="766" t="s">
        <v>151</v>
      </c>
      <c r="X122" s="766" t="s">
        <v>154</v>
      </c>
      <c r="Y122" t="s">
        <v>152</v>
      </c>
      <c r="Z122" t="s">
        <v>152</v>
      </c>
      <c r="AA122" t="s">
        <v>152</v>
      </c>
      <c r="AB122" t="s">
        <v>151</v>
      </c>
      <c r="AC122" t="s">
        <v>150</v>
      </c>
      <c r="AD122" t="s">
        <v>151</v>
      </c>
      <c r="AE122" t="s">
        <v>154</v>
      </c>
      <c r="AF122" t="s">
        <v>154</v>
      </c>
      <c r="AG122" t="s">
        <v>152</v>
      </c>
      <c r="AH122" t="s">
        <v>154</v>
      </c>
      <c r="AI122" t="s">
        <v>152</v>
      </c>
      <c r="AJ122" t="s">
        <v>151</v>
      </c>
      <c r="AK122" t="s">
        <v>152</v>
      </c>
      <c r="AL122" t="s">
        <v>151</v>
      </c>
      <c r="AM122" t="s">
        <v>151</v>
      </c>
      <c r="AN122" t="s">
        <v>151</v>
      </c>
      <c r="AO122" t="s">
        <v>151</v>
      </c>
      <c r="AP122" t="s">
        <v>148</v>
      </c>
      <c r="AQ122" t="s">
        <v>151</v>
      </c>
      <c r="AR122" t="s">
        <v>151</v>
      </c>
      <c r="AS122" t="s">
        <v>150</v>
      </c>
      <c r="AT122" t="s">
        <v>152</v>
      </c>
      <c r="AU122" t="s">
        <v>151</v>
      </c>
      <c r="AV122" t="s">
        <v>152</v>
      </c>
      <c r="AW122" t="s">
        <v>149</v>
      </c>
      <c r="AX122" t="s">
        <v>152</v>
      </c>
      <c r="AY122" t="s">
        <v>150</v>
      </c>
      <c r="AZ122" t="s">
        <v>150</v>
      </c>
      <c r="BA122" t="s">
        <v>151</v>
      </c>
      <c r="BB122" t="s">
        <v>152</v>
      </c>
      <c r="BC122" s="731" t="s">
        <v>152</v>
      </c>
    </row>
    <row r="123" spans="2:57" s="99" customFormat="1" ht="21.75" customHeight="1">
      <c r="B123" s="28"/>
      <c r="C123" s="104"/>
      <c r="D123" s="29"/>
      <c r="E123" s="29"/>
      <c r="F123" s="29"/>
      <c r="G123" s="560">
        <v>2.4390243902439025E-2</v>
      </c>
      <c r="H123" s="560">
        <v>0.02</v>
      </c>
      <c r="I123" s="560">
        <v>0.15</v>
      </c>
      <c r="J123" s="560">
        <v>0.39</v>
      </c>
      <c r="K123" s="560">
        <v>0.32</v>
      </c>
      <c r="L123" s="560">
        <v>2.4390243902439025E-2</v>
      </c>
      <c r="M123" s="560">
        <v>7.0000000000000007E-2</v>
      </c>
      <c r="N123" s="810"/>
      <c r="O123" s="857"/>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3"/>
    </row>
    <row r="124" spans="2:57" s="99" customFormat="1" ht="20.25" customHeight="1">
      <c r="B124" s="28"/>
      <c r="C124" s="104"/>
      <c r="D124" s="109"/>
      <c r="E124" s="109"/>
      <c r="F124" s="109"/>
      <c r="G124" s="110"/>
      <c r="H124" s="110"/>
      <c r="I124" s="110"/>
      <c r="J124" s="110"/>
      <c r="K124" s="110"/>
      <c r="L124" s="110"/>
      <c r="M124" s="110"/>
      <c r="N124" s="810"/>
      <c r="O124" s="857"/>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c r="AK124" s="794"/>
      <c r="AL124" s="794"/>
      <c r="AM124" s="794"/>
      <c r="AN124" s="794"/>
      <c r="AO124" s="794"/>
      <c r="AP124" s="794"/>
      <c r="AQ124" s="794"/>
      <c r="AR124" s="794"/>
      <c r="AS124" s="794"/>
      <c r="AT124" s="794"/>
      <c r="AU124" s="794"/>
      <c r="AV124" s="794"/>
      <c r="AW124" s="794"/>
      <c r="AX124" s="794"/>
      <c r="AY124" s="794"/>
      <c r="AZ124" s="794"/>
      <c r="BA124" s="794"/>
      <c r="BB124" s="794"/>
      <c r="BC124" s="795"/>
    </row>
    <row r="125" spans="2:57" s="99" customFormat="1" ht="33.75" customHeight="1">
      <c r="B125" s="28"/>
      <c r="C125" s="101" t="s">
        <v>125</v>
      </c>
      <c r="D125" s="29"/>
      <c r="E125" s="29"/>
      <c r="F125" s="29"/>
      <c r="G125" s="40" t="s">
        <v>148</v>
      </c>
      <c r="H125" s="40" t="s">
        <v>149</v>
      </c>
      <c r="I125" s="40" t="s">
        <v>150</v>
      </c>
      <c r="J125" s="40" t="s">
        <v>151</v>
      </c>
      <c r="K125" s="40" t="s">
        <v>152</v>
      </c>
      <c r="L125" s="40" t="s">
        <v>153</v>
      </c>
      <c r="M125" s="40" t="s">
        <v>154</v>
      </c>
      <c r="N125" s="810"/>
      <c r="O125" s="857"/>
      <c r="P125" t="s">
        <v>153</v>
      </c>
      <c r="Q125" t="s">
        <v>148</v>
      </c>
      <c r="R125" t="s">
        <v>148</v>
      </c>
      <c r="S125" t="s">
        <v>148</v>
      </c>
      <c r="T125" t="s">
        <v>148</v>
      </c>
      <c r="U125" t="s">
        <v>148</v>
      </c>
      <c r="V125" t="s">
        <v>148</v>
      </c>
      <c r="W125" s="766" t="s">
        <v>148</v>
      </c>
      <c r="X125" s="766" t="s">
        <v>148</v>
      </c>
      <c r="Y125" t="s">
        <v>148</v>
      </c>
      <c r="Z125" t="s">
        <v>148</v>
      </c>
      <c r="AA125" t="s">
        <v>148</v>
      </c>
      <c r="AB125" t="s">
        <v>148</v>
      </c>
      <c r="AC125" t="s">
        <v>148</v>
      </c>
      <c r="AD125" t="s">
        <v>148</v>
      </c>
      <c r="AE125" t="s">
        <v>148</v>
      </c>
      <c r="AF125" t="s">
        <v>150</v>
      </c>
      <c r="AG125" t="s">
        <v>148</v>
      </c>
      <c r="AH125" t="s">
        <v>152</v>
      </c>
      <c r="AI125" t="s">
        <v>148</v>
      </c>
      <c r="AJ125" t="s">
        <v>148</v>
      </c>
      <c r="AK125" t="s">
        <v>148</v>
      </c>
      <c r="AL125" t="s">
        <v>148</v>
      </c>
      <c r="AM125" t="s">
        <v>149</v>
      </c>
      <c r="AN125" t="s">
        <v>148</v>
      </c>
      <c r="AO125" t="s">
        <v>148</v>
      </c>
      <c r="AP125" t="s">
        <v>148</v>
      </c>
      <c r="AQ125" t="s">
        <v>148</v>
      </c>
      <c r="AR125" t="s">
        <v>148</v>
      </c>
      <c r="AS125" t="s">
        <v>148</v>
      </c>
      <c r="AT125" t="s">
        <v>148</v>
      </c>
      <c r="AU125" t="s">
        <v>148</v>
      </c>
      <c r="AV125" t="s">
        <v>148</v>
      </c>
      <c r="AW125" t="s">
        <v>148</v>
      </c>
      <c r="AX125" t="s">
        <v>148</v>
      </c>
      <c r="AY125" t="s">
        <v>148</v>
      </c>
      <c r="AZ125" t="s">
        <v>148</v>
      </c>
      <c r="BA125" t="s">
        <v>148</v>
      </c>
      <c r="BB125" t="s">
        <v>148</v>
      </c>
      <c r="BC125" s="731" t="s">
        <v>148</v>
      </c>
      <c r="BD125"/>
      <c r="BE125"/>
    </row>
    <row r="126" spans="2:57" s="99" customFormat="1" ht="18.75" customHeight="1">
      <c r="B126" s="28"/>
      <c r="C126" s="104"/>
      <c r="D126" s="29"/>
      <c r="E126" s="29"/>
      <c r="F126" s="29"/>
      <c r="G126" s="560">
        <v>0.90243902439024393</v>
      </c>
      <c r="H126" s="560">
        <v>2.4390243902439025E-2</v>
      </c>
      <c r="I126" s="560">
        <v>0.02</v>
      </c>
      <c r="J126" s="560">
        <v>0</v>
      </c>
      <c r="K126" s="560">
        <v>2.4390243902439025E-2</v>
      </c>
      <c r="L126" s="560">
        <v>2.4390243902439025E-2</v>
      </c>
      <c r="M126" s="560">
        <v>0</v>
      </c>
      <c r="N126" s="810"/>
      <c r="O126" s="857"/>
      <c r="P126" s="792"/>
      <c r="Q126" s="792"/>
      <c r="R126" s="792"/>
      <c r="S126" s="792"/>
      <c r="T126" s="792"/>
      <c r="U126" s="792"/>
      <c r="V126" s="792"/>
      <c r="W126" s="792"/>
      <c r="X126" s="792"/>
      <c r="Y126" s="792"/>
      <c r="Z126" s="792"/>
      <c r="AA126" s="792"/>
      <c r="AB126" s="792"/>
      <c r="AC126" s="792"/>
      <c r="AD126" s="792"/>
      <c r="AE126" s="792"/>
      <c r="AF126" s="792"/>
      <c r="AG126" s="792"/>
      <c r="AH126" s="792"/>
      <c r="AI126" s="792"/>
      <c r="AJ126" s="792"/>
      <c r="AK126" s="792"/>
      <c r="AL126" s="792"/>
      <c r="AM126" s="792"/>
      <c r="AN126" s="792"/>
      <c r="AO126" s="792"/>
      <c r="AP126" s="792"/>
      <c r="AQ126" s="792"/>
      <c r="AR126" s="792"/>
      <c r="AS126" s="792"/>
      <c r="AT126" s="792"/>
      <c r="AU126" s="792"/>
      <c r="AV126" s="792"/>
      <c r="AW126" s="792"/>
      <c r="AX126" s="792"/>
      <c r="AY126" s="792"/>
      <c r="AZ126" s="792"/>
      <c r="BA126" s="792"/>
      <c r="BB126" s="792"/>
      <c r="BC126" s="793"/>
    </row>
    <row r="127" spans="2:57" s="99" customFormat="1" ht="21" customHeight="1">
      <c r="B127" s="28"/>
      <c r="C127" s="104"/>
      <c r="D127" s="109"/>
      <c r="E127" s="109"/>
      <c r="F127" s="109"/>
      <c r="G127" s="110"/>
      <c r="H127" s="110"/>
      <c r="I127" s="110"/>
      <c r="J127" s="110"/>
      <c r="K127" s="110"/>
      <c r="L127" s="110"/>
      <c r="M127" s="110"/>
      <c r="N127" s="810"/>
      <c r="O127" s="857"/>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5"/>
    </row>
    <row r="128" spans="2:57" s="99" customFormat="1" ht="33.75" customHeight="1">
      <c r="B128" s="28"/>
      <c r="C128" s="101" t="s">
        <v>126</v>
      </c>
      <c r="D128" s="29"/>
      <c r="E128" s="29"/>
      <c r="F128" s="29"/>
      <c r="G128" s="40" t="s">
        <v>148</v>
      </c>
      <c r="H128" s="40" t="s">
        <v>149</v>
      </c>
      <c r="I128" s="40" t="s">
        <v>150</v>
      </c>
      <c r="J128" s="40" t="s">
        <v>151</v>
      </c>
      <c r="K128" s="40" t="s">
        <v>152</v>
      </c>
      <c r="L128" s="40" t="s">
        <v>153</v>
      </c>
      <c r="M128" s="40" t="s">
        <v>154</v>
      </c>
      <c r="N128" s="810"/>
      <c r="O128" s="857"/>
      <c r="P128" t="s">
        <v>153</v>
      </c>
      <c r="Q128" t="s">
        <v>155</v>
      </c>
      <c r="R128" t="s">
        <v>148</v>
      </c>
      <c r="S128" t="s">
        <v>148</v>
      </c>
      <c r="T128" t="s">
        <v>148</v>
      </c>
      <c r="U128" t="s">
        <v>148</v>
      </c>
      <c r="V128" t="s">
        <v>148</v>
      </c>
      <c r="W128" s="766" t="s">
        <v>148</v>
      </c>
      <c r="X128" s="766" t="s">
        <v>148</v>
      </c>
      <c r="Y128" t="s">
        <v>148</v>
      </c>
      <c r="Z128" t="s">
        <v>152</v>
      </c>
      <c r="AA128" t="s">
        <v>155</v>
      </c>
      <c r="AB128" t="s">
        <v>148</v>
      </c>
      <c r="AC128" t="s">
        <v>155</v>
      </c>
      <c r="AD128" t="s">
        <v>148</v>
      </c>
      <c r="AE128" t="s">
        <v>155</v>
      </c>
      <c r="AF128" t="s">
        <v>155</v>
      </c>
      <c r="AG128" t="s">
        <v>148</v>
      </c>
      <c r="AH128" t="s">
        <v>152</v>
      </c>
      <c r="AI128" t="s">
        <v>148</v>
      </c>
      <c r="AJ128" t="s">
        <v>148</v>
      </c>
      <c r="AK128" t="s">
        <v>148</v>
      </c>
      <c r="AL128" t="s">
        <v>148</v>
      </c>
      <c r="AM128" t="s">
        <v>149</v>
      </c>
      <c r="AN128" t="s">
        <v>148</v>
      </c>
      <c r="AO128" t="s">
        <v>148</v>
      </c>
      <c r="AP128" t="s">
        <v>148</v>
      </c>
      <c r="AQ128" t="s">
        <v>155</v>
      </c>
      <c r="AR128" t="s">
        <v>150</v>
      </c>
      <c r="AS128" t="s">
        <v>155</v>
      </c>
      <c r="AT128" t="s">
        <v>152</v>
      </c>
      <c r="AU128" t="s">
        <v>148</v>
      </c>
      <c r="AV128" t="s">
        <v>148</v>
      </c>
      <c r="AW128" t="s">
        <v>148</v>
      </c>
      <c r="AX128" t="s">
        <v>148</v>
      </c>
      <c r="AY128" t="s">
        <v>148</v>
      </c>
      <c r="AZ128" t="s">
        <v>148</v>
      </c>
      <c r="BA128" t="s">
        <v>155</v>
      </c>
      <c r="BB128" t="s">
        <v>148</v>
      </c>
      <c r="BC128" s="731" t="s">
        <v>148</v>
      </c>
      <c r="BD128"/>
      <c r="BE128"/>
    </row>
    <row r="129" spans="2:55" s="99" customFormat="1" ht="18.75" customHeight="1">
      <c r="B129" s="28"/>
      <c r="C129" s="104"/>
      <c r="D129" s="29"/>
      <c r="E129" s="29"/>
      <c r="F129" s="29"/>
      <c r="G129" s="560">
        <v>0.8125</v>
      </c>
      <c r="H129" s="560">
        <v>3.125E-2</v>
      </c>
      <c r="I129" s="560">
        <v>0</v>
      </c>
      <c r="J129" s="560">
        <v>9.375E-2</v>
      </c>
      <c r="K129" s="560">
        <v>3.125E-2</v>
      </c>
      <c r="L129" s="560">
        <v>3.125E-2</v>
      </c>
      <c r="M129" s="560">
        <v>0</v>
      </c>
      <c r="N129" s="810"/>
      <c r="O129" s="857"/>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c r="AP129" s="792"/>
      <c r="AQ129" s="792"/>
      <c r="AR129" s="792"/>
      <c r="AS129" s="792"/>
      <c r="AT129" s="792"/>
      <c r="AU129" s="792"/>
      <c r="AV129" s="792"/>
      <c r="AW129" s="792"/>
      <c r="AX129" s="792"/>
      <c r="AY129" s="792"/>
      <c r="AZ129" s="792"/>
      <c r="BA129" s="792"/>
      <c r="BB129" s="792"/>
      <c r="BC129" s="793"/>
    </row>
    <row r="130" spans="2:55" s="99" customFormat="1" ht="19.5" customHeight="1">
      <c r="B130" s="28"/>
      <c r="C130" s="104"/>
      <c r="D130" s="59"/>
      <c r="E130" s="59"/>
      <c r="F130" s="59"/>
      <c r="G130" s="106"/>
      <c r="H130" s="106"/>
      <c r="I130" s="106"/>
      <c r="J130" s="106"/>
      <c r="K130" s="106"/>
      <c r="L130" s="106"/>
      <c r="M130" s="106"/>
      <c r="N130" s="810"/>
      <c r="O130" s="857"/>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4"/>
      <c r="AY130" s="794"/>
      <c r="AZ130" s="794"/>
      <c r="BA130" s="794"/>
      <c r="BB130" s="794"/>
      <c r="BC130" s="795"/>
    </row>
    <row r="131" spans="2:55" s="99" customFormat="1" ht="33.75" customHeight="1">
      <c r="B131" s="28"/>
      <c r="C131" s="101" t="s">
        <v>159</v>
      </c>
      <c r="D131" s="38"/>
      <c r="E131" s="38"/>
      <c r="F131" s="38"/>
      <c r="G131" s="40" t="s">
        <v>148</v>
      </c>
      <c r="H131" s="40" t="s">
        <v>149</v>
      </c>
      <c r="I131" s="40" t="s">
        <v>150</v>
      </c>
      <c r="J131" s="40" t="s">
        <v>151</v>
      </c>
      <c r="K131" s="40" t="s">
        <v>152</v>
      </c>
      <c r="L131" s="40" t="s">
        <v>153</v>
      </c>
      <c r="M131" s="40" t="s">
        <v>154</v>
      </c>
      <c r="N131" s="810"/>
      <c r="O131" s="857"/>
      <c r="P131" t="s">
        <v>155</v>
      </c>
      <c r="Q131" t="s">
        <v>154</v>
      </c>
      <c r="R131" t="s">
        <v>154</v>
      </c>
      <c r="S131" t="s">
        <v>154</v>
      </c>
      <c r="T131" t="s">
        <v>155</v>
      </c>
      <c r="U131" t="s">
        <v>154</v>
      </c>
      <c r="V131" t="s">
        <v>154</v>
      </c>
      <c r="W131" s="766" t="s">
        <v>155</v>
      </c>
      <c r="X131" s="766" t="s">
        <v>154</v>
      </c>
      <c r="Y131" t="s">
        <v>154</v>
      </c>
      <c r="Z131" t="s">
        <v>154</v>
      </c>
      <c r="AA131" t="s">
        <v>154</v>
      </c>
      <c r="AB131" t="s">
        <v>154</v>
      </c>
      <c r="AC131" t="s">
        <v>154</v>
      </c>
      <c r="AD131" t="s">
        <v>154</v>
      </c>
      <c r="AE131" t="s">
        <v>154</v>
      </c>
      <c r="AF131" t="s">
        <v>154</v>
      </c>
      <c r="AG131" t="s">
        <v>149</v>
      </c>
      <c r="AH131" t="s">
        <v>154</v>
      </c>
      <c r="AI131" t="s">
        <v>154</v>
      </c>
      <c r="AJ131" t="s">
        <v>154</v>
      </c>
      <c r="AK131" t="s">
        <v>149</v>
      </c>
      <c r="AL131" t="s">
        <v>154</v>
      </c>
      <c r="AM131" t="s">
        <v>155</v>
      </c>
      <c r="AN131" t="s">
        <v>154</v>
      </c>
      <c r="AO131" t="s">
        <v>149</v>
      </c>
      <c r="AP131" t="s">
        <v>154</v>
      </c>
      <c r="AQ131" t="s">
        <v>154</v>
      </c>
      <c r="AR131" t="s">
        <v>154</v>
      </c>
      <c r="AS131" t="s">
        <v>154</v>
      </c>
      <c r="AT131" t="s">
        <v>154</v>
      </c>
      <c r="AU131" t="s">
        <v>154</v>
      </c>
      <c r="AV131" t="s">
        <v>154</v>
      </c>
      <c r="AW131" t="s">
        <v>154</v>
      </c>
      <c r="AX131" t="s">
        <v>154</v>
      </c>
      <c r="AY131" t="s">
        <v>154</v>
      </c>
      <c r="AZ131" t="s">
        <v>154</v>
      </c>
      <c r="BA131" t="s">
        <v>155</v>
      </c>
      <c r="BB131" t="s">
        <v>154</v>
      </c>
      <c r="BC131" s="731" t="s">
        <v>152</v>
      </c>
    </row>
    <row r="132" spans="2:55" s="99" customFormat="1" ht="20.25" customHeight="1">
      <c r="B132" s="28"/>
      <c r="C132" s="104"/>
      <c r="D132" s="29"/>
      <c r="E132" s="29"/>
      <c r="F132" s="29"/>
      <c r="G132" s="560">
        <v>0.2</v>
      </c>
      <c r="H132" s="560">
        <v>0.03</v>
      </c>
      <c r="I132" s="560">
        <v>0.11</v>
      </c>
      <c r="J132" s="560">
        <v>0.28999999999999998</v>
      </c>
      <c r="K132" s="560">
        <v>0.31</v>
      </c>
      <c r="L132" s="560">
        <v>0.03</v>
      </c>
      <c r="M132" s="560">
        <v>0.03</v>
      </c>
      <c r="N132" s="810"/>
      <c r="O132" s="857"/>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2"/>
      <c r="AY132" s="792"/>
      <c r="AZ132" s="792"/>
      <c r="BA132" s="792"/>
      <c r="BB132" s="792"/>
      <c r="BC132" s="793"/>
    </row>
    <row r="133" spans="2:55" s="99" customFormat="1" ht="18" customHeight="1">
      <c r="B133" s="28"/>
      <c r="C133" s="104"/>
      <c r="D133" s="109"/>
      <c r="E133" s="109"/>
      <c r="F133" s="109"/>
      <c r="G133" s="110"/>
      <c r="H133" s="110"/>
      <c r="I133" s="110"/>
      <c r="J133" s="110"/>
      <c r="K133" s="110"/>
      <c r="L133" s="110"/>
      <c r="M133" s="110"/>
      <c r="N133" s="810"/>
      <c r="O133" s="857"/>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4"/>
      <c r="AY133" s="794"/>
      <c r="AZ133" s="794"/>
      <c r="BA133" s="794"/>
      <c r="BB133" s="794"/>
      <c r="BC133" s="795"/>
    </row>
    <row r="134" spans="2:55" s="99" customFormat="1" ht="38.25" customHeight="1">
      <c r="B134" s="28"/>
      <c r="C134" s="101" t="s">
        <v>128</v>
      </c>
      <c r="D134" s="29"/>
      <c r="E134" s="29"/>
      <c r="F134" s="29"/>
      <c r="G134" s="40" t="s">
        <v>148</v>
      </c>
      <c r="H134" s="40" t="s">
        <v>149</v>
      </c>
      <c r="I134" s="40" t="s">
        <v>150</v>
      </c>
      <c r="J134" s="40" t="s">
        <v>151</v>
      </c>
      <c r="K134" s="40" t="s">
        <v>152</v>
      </c>
      <c r="L134" s="40" t="s">
        <v>153</v>
      </c>
      <c r="M134" s="40" t="s">
        <v>154</v>
      </c>
      <c r="N134" s="810"/>
      <c r="O134" s="857"/>
      <c r="P134" t="s">
        <v>155</v>
      </c>
      <c r="Q134" t="s">
        <v>154</v>
      </c>
      <c r="R134" t="s">
        <v>154</v>
      </c>
      <c r="S134" t="s">
        <v>154</v>
      </c>
      <c r="T134" t="s">
        <v>155</v>
      </c>
      <c r="U134" t="s">
        <v>154</v>
      </c>
      <c r="V134" t="s">
        <v>154</v>
      </c>
      <c r="W134" s="766" t="s">
        <v>155</v>
      </c>
      <c r="X134" s="766" t="s">
        <v>154</v>
      </c>
      <c r="Y134" t="s">
        <v>154</v>
      </c>
      <c r="Z134" t="s">
        <v>154</v>
      </c>
      <c r="AA134" t="s">
        <v>154</v>
      </c>
      <c r="AB134" t="s">
        <v>154</v>
      </c>
      <c r="AC134" t="s">
        <v>154</v>
      </c>
      <c r="AD134" t="s">
        <v>154</v>
      </c>
      <c r="AE134" t="s">
        <v>154</v>
      </c>
      <c r="AF134" t="s">
        <v>154</v>
      </c>
      <c r="AG134" t="s">
        <v>149</v>
      </c>
      <c r="AH134" t="s">
        <v>154</v>
      </c>
      <c r="AI134" t="s">
        <v>154</v>
      </c>
      <c r="AJ134" t="s">
        <v>154</v>
      </c>
      <c r="AK134" t="s">
        <v>149</v>
      </c>
      <c r="AL134" t="s">
        <v>154</v>
      </c>
      <c r="AM134" t="s">
        <v>155</v>
      </c>
      <c r="AN134" t="s">
        <v>154</v>
      </c>
      <c r="AO134" t="s">
        <v>149</v>
      </c>
      <c r="AP134" t="s">
        <v>154</v>
      </c>
      <c r="AQ134" t="s">
        <v>154</v>
      </c>
      <c r="AR134" t="s">
        <v>154</v>
      </c>
      <c r="AS134" t="s">
        <v>154</v>
      </c>
      <c r="AT134" t="s">
        <v>154</v>
      </c>
      <c r="AU134" t="s">
        <v>154</v>
      </c>
      <c r="AV134" t="s">
        <v>154</v>
      </c>
      <c r="AW134" t="s">
        <v>154</v>
      </c>
      <c r="AX134" t="s">
        <v>154</v>
      </c>
      <c r="AY134" t="s">
        <v>154</v>
      </c>
      <c r="AZ134" t="s">
        <v>154</v>
      </c>
      <c r="BA134" t="s">
        <v>155</v>
      </c>
      <c r="BB134" t="s">
        <v>154</v>
      </c>
      <c r="BC134" s="731" t="s">
        <v>152</v>
      </c>
    </row>
    <row r="135" spans="2:55" s="99" customFormat="1" ht="18.75" customHeight="1">
      <c r="B135" s="28"/>
      <c r="C135" s="104"/>
      <c r="D135" s="29"/>
      <c r="E135" s="29"/>
      <c r="F135" s="29"/>
      <c r="G135" s="556">
        <v>0</v>
      </c>
      <c r="H135" s="556">
        <v>0.08</v>
      </c>
      <c r="I135" s="556">
        <v>0</v>
      </c>
      <c r="J135" s="556">
        <v>0</v>
      </c>
      <c r="K135" s="556">
        <v>0.03</v>
      </c>
      <c r="L135" s="556">
        <v>0</v>
      </c>
      <c r="M135" s="556">
        <v>0.88888888888888884</v>
      </c>
      <c r="N135" s="810"/>
      <c r="O135" s="857"/>
      <c r="P135" s="792"/>
      <c r="Q135" s="792"/>
      <c r="R135" s="792"/>
      <c r="S135" s="792"/>
      <c r="T135" s="792"/>
      <c r="U135" s="792"/>
      <c r="V135" s="792"/>
      <c r="W135" s="792"/>
      <c r="X135" s="792"/>
      <c r="Y135" s="792"/>
      <c r="Z135" s="792"/>
      <c r="AA135" s="792"/>
      <c r="AB135" s="792"/>
      <c r="AC135" s="792"/>
      <c r="AD135" s="792"/>
      <c r="AE135" s="792"/>
      <c r="AF135" s="792"/>
      <c r="AG135" s="792"/>
      <c r="AH135" s="792"/>
      <c r="AI135" s="792"/>
      <c r="AJ135" s="792"/>
      <c r="AK135" s="792"/>
      <c r="AL135" s="792"/>
      <c r="AM135" s="792"/>
      <c r="AN135" s="792"/>
      <c r="AO135" s="792"/>
      <c r="AP135" s="792"/>
      <c r="AQ135" s="792"/>
      <c r="AR135" s="792"/>
      <c r="AS135" s="792"/>
      <c r="AT135" s="792"/>
      <c r="AU135" s="792"/>
      <c r="AV135" s="792"/>
      <c r="AW135" s="792"/>
      <c r="AX135" s="792"/>
      <c r="AY135" s="792"/>
      <c r="AZ135" s="792"/>
      <c r="BA135" s="792"/>
      <c r="BB135" s="792"/>
      <c r="BC135" s="793"/>
    </row>
    <row r="136" spans="2:55" s="99" customFormat="1" ht="20.25" customHeight="1">
      <c r="B136" s="28"/>
      <c r="C136" s="104"/>
      <c r="D136" s="59"/>
      <c r="E136" s="59"/>
      <c r="F136" s="59"/>
      <c r="G136" s="106"/>
      <c r="H136" s="106"/>
      <c r="I136" s="106"/>
      <c r="J136" s="106"/>
      <c r="K136" s="106"/>
      <c r="L136" s="106"/>
      <c r="M136" s="106"/>
      <c r="N136" s="810"/>
      <c r="O136" s="857"/>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4"/>
      <c r="AK136" s="794"/>
      <c r="AL136" s="794"/>
      <c r="AM136" s="794"/>
      <c r="AN136" s="794"/>
      <c r="AO136" s="794"/>
      <c r="AP136" s="794"/>
      <c r="AQ136" s="794"/>
      <c r="AR136" s="794"/>
      <c r="AS136" s="794"/>
      <c r="AT136" s="794"/>
      <c r="AU136" s="794"/>
      <c r="AV136" s="794"/>
      <c r="AW136" s="794"/>
      <c r="AX136" s="794"/>
      <c r="AY136" s="794"/>
      <c r="AZ136" s="794"/>
      <c r="BA136" s="794"/>
      <c r="BB136" s="794"/>
      <c r="BC136" s="795"/>
    </row>
    <row r="137" spans="2:55" s="99" customFormat="1" ht="38.25" customHeight="1">
      <c r="B137" s="28"/>
      <c r="C137" s="101" t="s">
        <v>129</v>
      </c>
      <c r="D137" s="37"/>
      <c r="E137" s="37"/>
      <c r="F137" s="37"/>
      <c r="G137" s="40" t="s">
        <v>148</v>
      </c>
      <c r="H137" s="40" t="s">
        <v>149</v>
      </c>
      <c r="I137" s="40" t="s">
        <v>150</v>
      </c>
      <c r="J137" s="40" t="s">
        <v>151</v>
      </c>
      <c r="K137" s="40" t="s">
        <v>152</v>
      </c>
      <c r="L137" s="40" t="s">
        <v>153</v>
      </c>
      <c r="M137" s="40" t="s">
        <v>154</v>
      </c>
      <c r="N137" s="810"/>
      <c r="O137" s="857"/>
      <c r="P137" t="s">
        <v>155</v>
      </c>
      <c r="Q137" t="s">
        <v>154</v>
      </c>
      <c r="R137" t="s">
        <v>154</v>
      </c>
      <c r="S137" t="s">
        <v>154</v>
      </c>
      <c r="T137" t="s">
        <v>155</v>
      </c>
      <c r="U137" t="s">
        <v>154</v>
      </c>
      <c r="V137" t="s">
        <v>154</v>
      </c>
      <c r="W137" s="766" t="s">
        <v>155</v>
      </c>
      <c r="X137" s="766" t="s">
        <v>154</v>
      </c>
      <c r="Y137" t="s">
        <v>154</v>
      </c>
      <c r="Z137" t="s">
        <v>154</v>
      </c>
      <c r="AA137" t="s">
        <v>154</v>
      </c>
      <c r="AB137" t="s">
        <v>154</v>
      </c>
      <c r="AC137" t="s">
        <v>154</v>
      </c>
      <c r="AD137" t="s">
        <v>154</v>
      </c>
      <c r="AE137" t="s">
        <v>154</v>
      </c>
      <c r="AF137" t="s">
        <v>154</v>
      </c>
      <c r="AG137" t="s">
        <v>149</v>
      </c>
      <c r="AH137" t="s">
        <v>154</v>
      </c>
      <c r="AI137" t="s">
        <v>154</v>
      </c>
      <c r="AJ137" t="s">
        <v>154</v>
      </c>
      <c r="AK137" t="s">
        <v>149</v>
      </c>
      <c r="AL137" t="s">
        <v>154</v>
      </c>
      <c r="AM137" t="s">
        <v>155</v>
      </c>
      <c r="AN137" t="s">
        <v>154</v>
      </c>
      <c r="AO137" t="s">
        <v>149</v>
      </c>
      <c r="AP137" t="s">
        <v>154</v>
      </c>
      <c r="AQ137" t="s">
        <v>154</v>
      </c>
      <c r="AR137" t="s">
        <v>154</v>
      </c>
      <c r="AS137" t="s">
        <v>154</v>
      </c>
      <c r="AT137" t="s">
        <v>154</v>
      </c>
      <c r="AU137" t="s">
        <v>154</v>
      </c>
      <c r="AV137" t="s">
        <v>154</v>
      </c>
      <c r="AW137" t="s">
        <v>154</v>
      </c>
      <c r="AX137" t="s">
        <v>154</v>
      </c>
      <c r="AY137" t="s">
        <v>154</v>
      </c>
      <c r="AZ137" t="s">
        <v>154</v>
      </c>
      <c r="BA137" t="s">
        <v>155</v>
      </c>
      <c r="BB137" t="s">
        <v>154</v>
      </c>
      <c r="BC137" s="731" t="s">
        <v>152</v>
      </c>
    </row>
    <row r="138" spans="2:55" s="99" customFormat="1" ht="20.25" customHeight="1">
      <c r="B138" s="28"/>
      <c r="C138" s="104"/>
      <c r="D138" s="59"/>
      <c r="E138" s="59"/>
      <c r="F138" s="59"/>
      <c r="G138" s="560">
        <v>0</v>
      </c>
      <c r="H138" s="560">
        <v>0.08</v>
      </c>
      <c r="I138" s="560">
        <v>0</v>
      </c>
      <c r="J138" s="560">
        <v>0</v>
      </c>
      <c r="K138" s="560">
        <v>0.03</v>
      </c>
      <c r="L138" s="560">
        <v>0</v>
      </c>
      <c r="M138" s="560">
        <v>0.88888888888888884</v>
      </c>
      <c r="N138" s="810"/>
      <c r="O138" s="857"/>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2"/>
      <c r="AY138" s="792"/>
      <c r="AZ138" s="792"/>
      <c r="BA138" s="792"/>
      <c r="BB138" s="792"/>
      <c r="BC138" s="793"/>
    </row>
    <row r="139" spans="2:55" s="99" customFormat="1" ht="19.5" customHeight="1">
      <c r="B139" s="28"/>
      <c r="C139" s="104"/>
      <c r="D139" s="59"/>
      <c r="E139" s="59"/>
      <c r="F139" s="59"/>
      <c r="G139" s="106"/>
      <c r="H139" s="106"/>
      <c r="I139" s="106"/>
      <c r="J139" s="106"/>
      <c r="K139" s="106"/>
      <c r="L139" s="106"/>
      <c r="M139" s="106"/>
      <c r="N139" s="810"/>
      <c r="O139" s="857"/>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4"/>
      <c r="AY139" s="794"/>
      <c r="AZ139" s="794"/>
      <c r="BA139" s="794"/>
      <c r="BB139" s="794"/>
      <c r="BC139" s="795"/>
    </row>
    <row r="140" spans="2:55" s="99" customFormat="1" ht="33.75" customHeight="1">
      <c r="B140" s="28"/>
      <c r="C140" s="101" t="s">
        <v>130</v>
      </c>
      <c r="D140" s="37"/>
      <c r="E140" s="37"/>
      <c r="F140" s="37"/>
      <c r="G140" s="40" t="s">
        <v>148</v>
      </c>
      <c r="H140" s="40" t="s">
        <v>149</v>
      </c>
      <c r="I140" s="40" t="s">
        <v>150</v>
      </c>
      <c r="J140" s="40" t="s">
        <v>151</v>
      </c>
      <c r="K140" s="40" t="s">
        <v>152</v>
      </c>
      <c r="L140" s="40" t="s">
        <v>153</v>
      </c>
      <c r="M140" s="40" t="s">
        <v>154</v>
      </c>
      <c r="N140" s="810"/>
      <c r="O140" s="857"/>
      <c r="P140" t="s">
        <v>155</v>
      </c>
      <c r="Q140" t="s">
        <v>155</v>
      </c>
      <c r="R140" t="s">
        <v>155</v>
      </c>
      <c r="S140" t="s">
        <v>155</v>
      </c>
      <c r="T140" t="s">
        <v>155</v>
      </c>
      <c r="U140" t="s">
        <v>155</v>
      </c>
      <c r="V140" t="s">
        <v>155</v>
      </c>
      <c r="W140" s="766" t="s">
        <v>155</v>
      </c>
      <c r="X140" s="766" t="s">
        <v>155</v>
      </c>
      <c r="Y140" t="s">
        <v>155</v>
      </c>
      <c r="Z140" t="s">
        <v>155</v>
      </c>
      <c r="AA140" t="s">
        <v>155</v>
      </c>
      <c r="AB140" t="s">
        <v>155</v>
      </c>
      <c r="AC140" t="s">
        <v>155</v>
      </c>
      <c r="AD140" t="s">
        <v>155</v>
      </c>
      <c r="AE140" t="s">
        <v>155</v>
      </c>
      <c r="AF140" t="s">
        <v>155</v>
      </c>
      <c r="AG140" t="s">
        <v>155</v>
      </c>
      <c r="AH140" t="s">
        <v>155</v>
      </c>
      <c r="AI140" t="s">
        <v>155</v>
      </c>
      <c r="AJ140" t="s">
        <v>155</v>
      </c>
      <c r="AK140" t="s">
        <v>155</v>
      </c>
      <c r="AL140" t="s">
        <v>155</v>
      </c>
      <c r="AM140" t="s">
        <v>155</v>
      </c>
      <c r="AN140" t="s">
        <v>155</v>
      </c>
      <c r="AO140" t="s">
        <v>155</v>
      </c>
      <c r="AP140" t="s">
        <v>155</v>
      </c>
      <c r="AQ140" t="s">
        <v>155</v>
      </c>
      <c r="AR140" t="s">
        <v>155</v>
      </c>
      <c r="AS140" t="s">
        <v>155</v>
      </c>
      <c r="AT140" t="s">
        <v>155</v>
      </c>
      <c r="AU140" t="s">
        <v>155</v>
      </c>
      <c r="AV140" t="s">
        <v>155</v>
      </c>
      <c r="AW140" t="s">
        <v>155</v>
      </c>
      <c r="AX140" t="s">
        <v>155</v>
      </c>
      <c r="AY140" t="s">
        <v>155</v>
      </c>
      <c r="AZ140" t="s">
        <v>155</v>
      </c>
      <c r="BA140" t="s">
        <v>155</v>
      </c>
      <c r="BB140" t="s">
        <v>155</v>
      </c>
      <c r="BC140" s="731" t="s">
        <v>155</v>
      </c>
    </row>
    <row r="141" spans="2:55" s="99" customFormat="1" ht="21.75" customHeight="1">
      <c r="B141" s="28"/>
      <c r="C141" s="104"/>
      <c r="D141" s="59"/>
      <c r="E141" s="59"/>
      <c r="F141" s="59"/>
      <c r="G141" s="70" t="s">
        <v>101</v>
      </c>
      <c r="H141" s="68" t="s">
        <v>101</v>
      </c>
      <c r="I141" s="70" t="s">
        <v>101</v>
      </c>
      <c r="J141" s="70" t="s">
        <v>101</v>
      </c>
      <c r="K141" s="68" t="s">
        <v>101</v>
      </c>
      <c r="L141" s="68" t="s">
        <v>101</v>
      </c>
      <c r="M141" s="68" t="s">
        <v>101</v>
      </c>
      <c r="N141" s="810"/>
      <c r="O141" s="857"/>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2"/>
      <c r="AK141" s="792"/>
      <c r="AL141" s="792"/>
      <c r="AM141" s="792"/>
      <c r="AN141" s="792"/>
      <c r="AO141" s="792"/>
      <c r="AP141" s="792"/>
      <c r="AQ141" s="792"/>
      <c r="AR141" s="792"/>
      <c r="AS141" s="792"/>
      <c r="AT141" s="792"/>
      <c r="AU141" s="792"/>
      <c r="AV141" s="792"/>
      <c r="AW141" s="792"/>
      <c r="AX141" s="792"/>
      <c r="AY141" s="792"/>
      <c r="AZ141" s="792"/>
      <c r="BA141" s="792"/>
      <c r="BB141" s="792"/>
      <c r="BC141" s="793"/>
    </row>
    <row r="142" spans="2:55" s="99" customFormat="1" ht="18" customHeight="1">
      <c r="B142" s="28"/>
      <c r="C142" s="104"/>
      <c r="D142" s="59"/>
      <c r="E142" s="59"/>
      <c r="F142" s="59"/>
      <c r="G142" s="106"/>
      <c r="H142" s="106"/>
      <c r="I142" s="106"/>
      <c r="J142" s="106"/>
      <c r="K142" s="106"/>
      <c r="L142" s="106"/>
      <c r="M142" s="106"/>
      <c r="N142" s="810"/>
      <c r="O142" s="857"/>
      <c r="P142" s="794"/>
      <c r="Q142" s="794"/>
      <c r="R142" s="794"/>
      <c r="S142" s="794"/>
      <c r="T142" s="794"/>
      <c r="U142" s="794"/>
      <c r="V142" s="794"/>
      <c r="W142" s="794"/>
      <c r="X142" s="794"/>
      <c r="Y142" s="794"/>
      <c r="Z142" s="794"/>
      <c r="AA142" s="794"/>
      <c r="AB142" s="794"/>
      <c r="AC142" s="794"/>
      <c r="AD142" s="794"/>
      <c r="AE142" s="794"/>
      <c r="AF142" s="794"/>
      <c r="AG142" s="794"/>
      <c r="AH142" s="794"/>
      <c r="AI142" s="794"/>
      <c r="AJ142" s="794"/>
      <c r="AK142" s="794"/>
      <c r="AL142" s="794"/>
      <c r="AM142" s="794"/>
      <c r="AN142" s="794"/>
      <c r="AO142" s="794"/>
      <c r="AP142" s="794"/>
      <c r="AQ142" s="794"/>
      <c r="AR142" s="794"/>
      <c r="AS142" s="794"/>
      <c r="AT142" s="794"/>
      <c r="AU142" s="794"/>
      <c r="AV142" s="794"/>
      <c r="AW142" s="794"/>
      <c r="AX142" s="794"/>
      <c r="AY142" s="794"/>
      <c r="AZ142" s="794"/>
      <c r="BA142" s="794"/>
      <c r="BB142" s="794"/>
      <c r="BC142" s="795"/>
    </row>
    <row r="143" spans="2:55" s="99" customFormat="1" ht="32.25" customHeight="1">
      <c r="B143" s="28"/>
      <c r="C143" s="101" t="s">
        <v>131</v>
      </c>
      <c r="D143" s="37"/>
      <c r="E143" s="37"/>
      <c r="F143" s="37"/>
      <c r="G143" s="40" t="s">
        <v>148</v>
      </c>
      <c r="H143" s="40" t="s">
        <v>149</v>
      </c>
      <c r="I143" s="40" t="s">
        <v>150</v>
      </c>
      <c r="J143" s="40" t="s">
        <v>151</v>
      </c>
      <c r="K143" s="40" t="s">
        <v>152</v>
      </c>
      <c r="L143" s="40" t="s">
        <v>153</v>
      </c>
      <c r="M143" s="40" t="s">
        <v>154</v>
      </c>
      <c r="N143" s="810"/>
      <c r="O143" s="857"/>
      <c r="P143" t="s">
        <v>155</v>
      </c>
      <c r="Q143" t="s">
        <v>155</v>
      </c>
      <c r="R143" t="s">
        <v>155</v>
      </c>
      <c r="S143" t="s">
        <v>155</v>
      </c>
      <c r="T143" t="s">
        <v>155</v>
      </c>
      <c r="U143" t="s">
        <v>155</v>
      </c>
      <c r="V143" t="s">
        <v>155</v>
      </c>
      <c r="W143" s="766" t="s">
        <v>155</v>
      </c>
      <c r="X143" s="766" t="s">
        <v>155</v>
      </c>
      <c r="Y143" t="s">
        <v>155</v>
      </c>
      <c r="Z143" t="s">
        <v>155</v>
      </c>
      <c r="AA143" t="s">
        <v>155</v>
      </c>
      <c r="AB143" t="s">
        <v>155</v>
      </c>
      <c r="AC143" t="s">
        <v>155</v>
      </c>
      <c r="AD143" t="s">
        <v>155</v>
      </c>
      <c r="AE143" t="s">
        <v>155</v>
      </c>
      <c r="AF143" t="s">
        <v>155</v>
      </c>
      <c r="AG143" t="s">
        <v>155</v>
      </c>
      <c r="AH143" t="s">
        <v>155</v>
      </c>
      <c r="AI143" t="s">
        <v>155</v>
      </c>
      <c r="AJ143" t="s">
        <v>155</v>
      </c>
      <c r="AK143" t="s">
        <v>155</v>
      </c>
      <c r="AL143" t="s">
        <v>155</v>
      </c>
      <c r="AM143" t="s">
        <v>155</v>
      </c>
      <c r="AN143" t="s">
        <v>155</v>
      </c>
      <c r="AO143" t="s">
        <v>155</v>
      </c>
      <c r="AP143" t="s">
        <v>155</v>
      </c>
      <c r="AQ143" t="s">
        <v>155</v>
      </c>
      <c r="AR143" t="s">
        <v>155</v>
      </c>
      <c r="AS143" t="s">
        <v>155</v>
      </c>
      <c r="AT143" t="s">
        <v>155</v>
      </c>
      <c r="AU143" t="s">
        <v>148</v>
      </c>
      <c r="AV143" t="s">
        <v>155</v>
      </c>
      <c r="AW143" t="s">
        <v>155</v>
      </c>
      <c r="AX143" t="s">
        <v>155</v>
      </c>
      <c r="AY143" t="s">
        <v>155</v>
      </c>
      <c r="AZ143" t="s">
        <v>155</v>
      </c>
      <c r="BA143" t="s">
        <v>155</v>
      </c>
      <c r="BB143" t="s">
        <v>155</v>
      </c>
      <c r="BC143" s="731" t="s">
        <v>155</v>
      </c>
    </row>
    <row r="144" spans="2:55" s="99" customFormat="1" ht="21.75" customHeight="1">
      <c r="B144" s="28"/>
      <c r="C144" s="104"/>
      <c r="D144" s="59"/>
      <c r="E144" s="59"/>
      <c r="F144" s="59"/>
      <c r="G144" s="745">
        <v>1</v>
      </c>
      <c r="H144" s="745">
        <v>0</v>
      </c>
      <c r="I144" s="745">
        <v>0</v>
      </c>
      <c r="J144" s="745">
        <v>0</v>
      </c>
      <c r="K144" s="745">
        <v>0</v>
      </c>
      <c r="L144" s="745">
        <v>0</v>
      </c>
      <c r="M144" s="745">
        <v>0</v>
      </c>
      <c r="N144" s="810"/>
      <c r="O144" s="857"/>
      <c r="P144" s="792"/>
      <c r="Q144" s="792"/>
      <c r="R144" s="792"/>
      <c r="S144" s="792"/>
      <c r="T144" s="792"/>
      <c r="U144" s="792"/>
      <c r="V144" s="792"/>
      <c r="W144" s="792"/>
      <c r="X144" s="792"/>
      <c r="Y144" s="792"/>
      <c r="Z144" s="792"/>
      <c r="AA144" s="792"/>
      <c r="AB144" s="792"/>
      <c r="AC144" s="792"/>
      <c r="AD144" s="792"/>
      <c r="AE144" s="792"/>
      <c r="AF144" s="792"/>
      <c r="AG144" s="792"/>
      <c r="AH144" s="792"/>
      <c r="AI144" s="792"/>
      <c r="AJ144" s="792"/>
      <c r="AK144" s="792"/>
      <c r="AL144" s="792"/>
      <c r="AM144" s="792"/>
      <c r="AN144" s="792"/>
      <c r="AO144" s="792"/>
      <c r="AP144" s="792"/>
      <c r="AQ144" s="792"/>
      <c r="AR144" s="792"/>
      <c r="AS144" s="792"/>
      <c r="AT144" s="792"/>
      <c r="AU144" s="792"/>
      <c r="AV144" s="792"/>
      <c r="AW144" s="792"/>
      <c r="AX144" s="792"/>
      <c r="AY144" s="792"/>
      <c r="AZ144" s="792"/>
      <c r="BA144" s="792"/>
      <c r="BB144" s="792"/>
      <c r="BC144" s="793"/>
    </row>
    <row r="145" spans="2:57" s="99" customFormat="1" ht="19.5" customHeight="1">
      <c r="B145" s="28"/>
      <c r="C145" s="104"/>
      <c r="D145" s="59"/>
      <c r="E145" s="59"/>
      <c r="F145" s="59"/>
      <c r="G145" s="106"/>
      <c r="H145" s="106"/>
      <c r="I145" s="106"/>
      <c r="J145" s="106"/>
      <c r="K145" s="106"/>
      <c r="L145" s="106"/>
      <c r="M145" s="106"/>
      <c r="N145" s="810"/>
      <c r="O145" s="857"/>
      <c r="P145" s="794"/>
      <c r="Q145" s="794"/>
      <c r="R145" s="794"/>
      <c r="S145" s="794"/>
      <c r="T145" s="794"/>
      <c r="U145" s="794"/>
      <c r="V145" s="794"/>
      <c r="W145" s="794"/>
      <c r="X145" s="794"/>
      <c r="Y145" s="794"/>
      <c r="Z145" s="794"/>
      <c r="AA145" s="794"/>
      <c r="AB145" s="794"/>
      <c r="AC145" s="794"/>
      <c r="AD145" s="794"/>
      <c r="AE145" s="794"/>
      <c r="AF145" s="794"/>
      <c r="AG145" s="794"/>
      <c r="AH145" s="794"/>
      <c r="AI145" s="794"/>
      <c r="AJ145" s="794"/>
      <c r="AK145" s="794"/>
      <c r="AL145" s="794"/>
      <c r="AM145" s="794"/>
      <c r="AN145" s="794"/>
      <c r="AO145" s="794"/>
      <c r="AP145" s="794"/>
      <c r="AQ145" s="794"/>
      <c r="AR145" s="794"/>
      <c r="AS145" s="794"/>
      <c r="AT145" s="794"/>
      <c r="AU145" s="794"/>
      <c r="AV145" s="794"/>
      <c r="AW145" s="794"/>
      <c r="AX145" s="794"/>
      <c r="AY145" s="794"/>
      <c r="AZ145" s="794"/>
      <c r="BA145" s="794"/>
      <c r="BB145" s="794"/>
      <c r="BC145" s="795"/>
    </row>
    <row r="146" spans="2:57" s="99" customFormat="1" ht="34.5" customHeight="1">
      <c r="B146" s="28"/>
      <c r="C146" s="101" t="s">
        <v>160</v>
      </c>
      <c r="D146" s="37"/>
      <c r="E146" s="37"/>
      <c r="F146" s="37"/>
      <c r="G146" s="40" t="s">
        <v>148</v>
      </c>
      <c r="H146" s="40" t="s">
        <v>149</v>
      </c>
      <c r="I146" s="40" t="s">
        <v>150</v>
      </c>
      <c r="J146" s="40" t="s">
        <v>151</v>
      </c>
      <c r="K146" s="40" t="s">
        <v>152</v>
      </c>
      <c r="L146" s="40" t="s">
        <v>153</v>
      </c>
      <c r="M146" s="40" t="s">
        <v>154</v>
      </c>
      <c r="N146" s="810"/>
      <c r="O146" s="857"/>
      <c r="P146" t="s">
        <v>152</v>
      </c>
      <c r="Q146" t="s">
        <v>155</v>
      </c>
      <c r="R146" t="s">
        <v>148</v>
      </c>
      <c r="S146" t="s">
        <v>155</v>
      </c>
      <c r="T146" t="s">
        <v>151</v>
      </c>
      <c r="U146" t="s">
        <v>148</v>
      </c>
      <c r="V146" t="s">
        <v>155</v>
      </c>
      <c r="W146" s="766" t="s">
        <v>155</v>
      </c>
      <c r="X146" s="766" t="s">
        <v>155</v>
      </c>
      <c r="Y146" t="s">
        <v>148</v>
      </c>
      <c r="Z146" t="s">
        <v>148</v>
      </c>
      <c r="AA146" t="s">
        <v>155</v>
      </c>
      <c r="AB146" t="s">
        <v>148</v>
      </c>
      <c r="AC146" t="s">
        <v>148</v>
      </c>
      <c r="AD146" t="s">
        <v>155</v>
      </c>
      <c r="AE146" t="s">
        <v>148</v>
      </c>
      <c r="AF146" t="s">
        <v>155</v>
      </c>
      <c r="AG146" t="s">
        <v>148</v>
      </c>
      <c r="AH146" t="s">
        <v>152</v>
      </c>
      <c r="AI146" t="s">
        <v>148</v>
      </c>
      <c r="AJ146" t="s">
        <v>148</v>
      </c>
      <c r="AK146" t="s">
        <v>155</v>
      </c>
      <c r="AL146" t="s">
        <v>148</v>
      </c>
      <c r="AM146" t="s">
        <v>152</v>
      </c>
      <c r="AN146" t="s">
        <v>155</v>
      </c>
      <c r="AO146" t="s">
        <v>148</v>
      </c>
      <c r="AP146" t="s">
        <v>148</v>
      </c>
      <c r="AQ146" t="s">
        <v>155</v>
      </c>
      <c r="AR146" t="s">
        <v>148</v>
      </c>
      <c r="AS146" t="s">
        <v>151</v>
      </c>
      <c r="AT146" t="s">
        <v>148</v>
      </c>
      <c r="AU146" t="s">
        <v>148</v>
      </c>
      <c r="AV146" t="s">
        <v>155</v>
      </c>
      <c r="AW146" t="s">
        <v>148</v>
      </c>
      <c r="AX146" t="s">
        <v>148</v>
      </c>
      <c r="AY146" t="s">
        <v>150</v>
      </c>
      <c r="AZ146" t="s">
        <v>148</v>
      </c>
      <c r="BA146" t="s">
        <v>151</v>
      </c>
      <c r="BB146" t="s">
        <v>148</v>
      </c>
      <c r="BC146" s="731" t="s">
        <v>155</v>
      </c>
    </row>
    <row r="147" spans="2:57" s="99" customFormat="1" ht="22.5" customHeight="1">
      <c r="B147" s="28"/>
      <c r="C147" s="104"/>
      <c r="D147" s="59"/>
      <c r="E147" s="59"/>
      <c r="F147" s="59"/>
      <c r="G147" s="560">
        <v>0.7407407407407407</v>
      </c>
      <c r="H147" s="560">
        <v>0</v>
      </c>
      <c r="I147" s="560">
        <v>0.04</v>
      </c>
      <c r="J147" s="560">
        <v>0.1111111111111111</v>
      </c>
      <c r="K147" s="560">
        <v>0.11</v>
      </c>
      <c r="L147" s="560">
        <v>0</v>
      </c>
      <c r="M147" s="560">
        <v>0</v>
      </c>
      <c r="N147" s="810"/>
      <c r="O147" s="857"/>
      <c r="P147" s="792"/>
      <c r="Q147" s="792"/>
      <c r="R147" s="792"/>
      <c r="S147" s="792"/>
      <c r="T147" s="792"/>
      <c r="U147" s="792"/>
      <c r="V147" s="792"/>
      <c r="W147" s="792"/>
      <c r="X147" s="792"/>
      <c r="Y147" s="792"/>
      <c r="Z147" s="792"/>
      <c r="AA147" s="792"/>
      <c r="AB147" s="792"/>
      <c r="AC147" s="792"/>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2"/>
      <c r="AY147" s="792"/>
      <c r="AZ147" s="792"/>
      <c r="BA147" s="792"/>
      <c r="BB147" s="792"/>
      <c r="BC147" s="793"/>
    </row>
    <row r="148" spans="2:57" s="99" customFormat="1" ht="64.5" customHeight="1">
      <c r="B148" s="23" t="s">
        <v>161</v>
      </c>
      <c r="C148" s="37" t="s">
        <v>162</v>
      </c>
      <c r="D148" s="37"/>
      <c r="E148" s="37"/>
      <c r="F148" s="37"/>
      <c r="G148" s="37"/>
      <c r="H148" s="37"/>
      <c r="I148" s="37"/>
      <c r="J148" s="37"/>
      <c r="K148" s="37"/>
      <c r="L148" s="37"/>
      <c r="M148" s="37"/>
      <c r="N148" s="810" t="s">
        <v>163</v>
      </c>
      <c r="O148" s="847"/>
      <c r="P148" s="846"/>
      <c r="Q148" s="846"/>
      <c r="R148" s="846"/>
      <c r="S148" s="846"/>
      <c r="T148" s="846"/>
      <c r="U148" s="846"/>
      <c r="V148" s="846"/>
      <c r="W148" s="846"/>
      <c r="X148" s="846"/>
      <c r="Y148" s="846"/>
      <c r="Z148" s="846"/>
      <c r="AA148" s="846"/>
      <c r="AB148" s="846"/>
      <c r="AC148" s="846"/>
      <c r="AD148" s="846"/>
      <c r="AE148" s="846"/>
      <c r="AF148" s="846"/>
      <c r="AG148" s="846"/>
      <c r="AH148" s="846"/>
      <c r="AI148" s="846"/>
      <c r="AJ148" s="846"/>
      <c r="AK148" s="846"/>
      <c r="AL148" s="846"/>
      <c r="AM148" s="846"/>
      <c r="AN148" s="846"/>
      <c r="AO148" s="846"/>
      <c r="AP148" s="846"/>
      <c r="AQ148" s="846"/>
      <c r="AR148" s="846"/>
      <c r="AS148" s="846"/>
      <c r="AT148" s="846"/>
      <c r="AU148" s="846"/>
      <c r="AV148" s="846"/>
      <c r="AW148" s="846"/>
      <c r="AX148" s="846"/>
      <c r="AY148" s="846"/>
      <c r="AZ148" s="846"/>
      <c r="BA148" s="846"/>
      <c r="BB148" s="846"/>
      <c r="BC148" s="848"/>
    </row>
    <row r="149" spans="2:57" s="99" customFormat="1" ht="33" customHeight="1">
      <c r="B149" s="111"/>
      <c r="C149" s="112" t="s">
        <v>164</v>
      </c>
      <c r="D149" s="112"/>
      <c r="E149" s="112"/>
      <c r="F149" s="112"/>
      <c r="G149" s="112"/>
      <c r="H149" s="112"/>
      <c r="I149" s="112"/>
      <c r="J149" s="112"/>
      <c r="K149" s="112"/>
      <c r="L149" s="100"/>
      <c r="M149" s="100"/>
      <c r="N149" s="810"/>
      <c r="O149" s="847"/>
      <c r="P149" s="845"/>
      <c r="Q149" s="845"/>
      <c r="R149" s="845"/>
      <c r="S149" s="845"/>
      <c r="T149" s="845"/>
      <c r="U149" s="845"/>
      <c r="V149" s="845"/>
      <c r="W149" s="845"/>
      <c r="X149" s="845"/>
      <c r="Y149" s="845"/>
      <c r="Z149" s="845"/>
      <c r="AA149" s="845"/>
      <c r="AB149" s="845"/>
      <c r="AC149" s="845"/>
      <c r="AD149" s="845"/>
      <c r="AE149" s="845"/>
      <c r="AF149" s="845"/>
      <c r="AG149" s="845"/>
      <c r="AH149" s="845"/>
      <c r="AI149" s="845"/>
      <c r="AJ149" s="845"/>
      <c r="AK149" s="845"/>
      <c r="AL149" s="845"/>
      <c r="AM149" s="845"/>
      <c r="AN149" s="845"/>
      <c r="AO149" s="845"/>
      <c r="AP149" s="845"/>
      <c r="AQ149" s="845"/>
      <c r="AR149" s="845"/>
      <c r="AS149" s="845"/>
      <c r="AT149" s="845"/>
      <c r="AU149" s="845"/>
      <c r="AV149" s="845"/>
      <c r="AW149" s="845"/>
      <c r="AX149" s="845"/>
      <c r="AY149" s="845"/>
      <c r="AZ149" s="845"/>
      <c r="BA149" s="845"/>
      <c r="BB149" s="845"/>
      <c r="BC149" s="849"/>
    </row>
    <row r="150" spans="2:57" s="99" customFormat="1" ht="35.25" customHeight="1">
      <c r="B150" s="28"/>
      <c r="C150" s="101" t="s">
        <v>147</v>
      </c>
      <c r="D150" s="113"/>
      <c r="E150" s="113"/>
      <c r="F150" s="113"/>
      <c r="G150" s="40" t="s">
        <v>148</v>
      </c>
      <c r="H150" s="40" t="s">
        <v>149</v>
      </c>
      <c r="I150" s="40" t="s">
        <v>150</v>
      </c>
      <c r="J150" s="40" t="s">
        <v>151</v>
      </c>
      <c r="K150" s="40" t="s">
        <v>152</v>
      </c>
      <c r="L150" s="40" t="s">
        <v>153</v>
      </c>
      <c r="M150" s="40" t="s">
        <v>154</v>
      </c>
      <c r="N150" s="810"/>
      <c r="O150" s="847"/>
      <c r="P150" t="s">
        <v>153</v>
      </c>
      <c r="Q150" t="s">
        <v>148</v>
      </c>
      <c r="R150" t="s">
        <v>151</v>
      </c>
      <c r="S150" t="s">
        <v>152</v>
      </c>
      <c r="T150" t="s">
        <v>151</v>
      </c>
      <c r="U150" t="s">
        <v>150</v>
      </c>
      <c r="V150" t="s">
        <v>152</v>
      </c>
      <c r="W150" s="766" t="s">
        <v>153</v>
      </c>
      <c r="X150" s="766" t="s">
        <v>154</v>
      </c>
      <c r="Y150" t="s">
        <v>153</v>
      </c>
      <c r="Z150" t="s">
        <v>153</v>
      </c>
      <c r="AA150" t="s">
        <v>152</v>
      </c>
      <c r="AB150" t="s">
        <v>148</v>
      </c>
      <c r="AC150" t="s">
        <v>148</v>
      </c>
      <c r="AD150" t="s">
        <v>151</v>
      </c>
      <c r="AE150" t="s">
        <v>148</v>
      </c>
      <c r="AF150" t="s">
        <v>150</v>
      </c>
      <c r="AG150" t="s">
        <v>148</v>
      </c>
      <c r="AH150" t="s">
        <v>154</v>
      </c>
      <c r="AI150" t="s">
        <v>152</v>
      </c>
      <c r="AJ150" t="s">
        <v>151</v>
      </c>
      <c r="AK150" t="s">
        <v>148</v>
      </c>
      <c r="AL150" t="s">
        <v>148</v>
      </c>
      <c r="AM150" t="s">
        <v>151</v>
      </c>
      <c r="AN150" t="s">
        <v>150</v>
      </c>
      <c r="AO150" t="s">
        <v>153</v>
      </c>
      <c r="AP150" t="s">
        <v>148</v>
      </c>
      <c r="AQ150" t="s">
        <v>148</v>
      </c>
      <c r="AR150" t="s">
        <v>153</v>
      </c>
      <c r="AS150" t="s">
        <v>148</v>
      </c>
      <c r="AT150" t="s">
        <v>152</v>
      </c>
      <c r="AU150" t="s">
        <v>151</v>
      </c>
      <c r="AV150" t="s">
        <v>152</v>
      </c>
      <c r="AW150" t="s">
        <v>150</v>
      </c>
      <c r="AX150" t="s">
        <v>148</v>
      </c>
      <c r="AY150" t="s">
        <v>148</v>
      </c>
      <c r="AZ150" t="s">
        <v>152</v>
      </c>
      <c r="BA150" t="s">
        <v>148</v>
      </c>
      <c r="BB150" t="s">
        <v>152</v>
      </c>
      <c r="BC150" t="s">
        <v>148</v>
      </c>
      <c r="BD150"/>
    </row>
    <row r="151" spans="2:57" s="99" customFormat="1" ht="20.25" customHeight="1">
      <c r="B151" s="28"/>
      <c r="C151" s="113"/>
      <c r="D151" s="113"/>
      <c r="E151" s="113"/>
      <c r="F151" s="113"/>
      <c r="G151" s="585">
        <v>0.34146341463414637</v>
      </c>
      <c r="H151" s="585">
        <v>0</v>
      </c>
      <c r="I151" s="585">
        <v>0.12195121951219512</v>
      </c>
      <c r="J151" s="585">
        <v>0.14634146341463414</v>
      </c>
      <c r="K151" s="585">
        <v>0.1951219512195122</v>
      </c>
      <c r="L151" s="585">
        <v>0.14634146341463414</v>
      </c>
      <c r="M151" s="585">
        <v>4.878048780487805E-2</v>
      </c>
      <c r="N151" s="810"/>
      <c r="O151" s="847"/>
      <c r="P151" s="792"/>
      <c r="Q151" s="792"/>
      <c r="R151" s="792"/>
      <c r="S151" s="792"/>
      <c r="T151" s="792"/>
      <c r="U151" s="792"/>
      <c r="V151" s="792"/>
      <c r="W151" s="792"/>
      <c r="X151" s="792"/>
      <c r="Y151" s="792"/>
      <c r="Z151" s="792"/>
      <c r="AA151" s="792"/>
      <c r="AB151" s="792"/>
      <c r="AC151" s="792"/>
      <c r="AD151" s="792"/>
      <c r="AE151" s="792"/>
      <c r="AF151" s="792"/>
      <c r="AG151" s="792"/>
      <c r="AH151" s="792"/>
      <c r="AI151" s="792"/>
      <c r="AJ151" s="792"/>
      <c r="AK151" s="792"/>
      <c r="AL151" s="792"/>
      <c r="AM151" s="792"/>
      <c r="AN151" s="792"/>
      <c r="AO151" s="792"/>
      <c r="AP151" s="792"/>
      <c r="AQ151" s="792"/>
      <c r="AR151" s="792"/>
      <c r="AS151" s="792"/>
      <c r="AT151" s="792"/>
      <c r="AU151" s="792"/>
      <c r="AV151" s="792"/>
      <c r="AW151" s="792"/>
      <c r="AX151" s="792"/>
      <c r="AY151" s="792"/>
      <c r="AZ151" s="792"/>
      <c r="BA151" s="792"/>
      <c r="BB151" s="792"/>
      <c r="BC151" s="793"/>
    </row>
    <row r="152" spans="2:57" s="99" customFormat="1" ht="20.25" customHeight="1">
      <c r="B152" s="844"/>
      <c r="C152" s="846"/>
      <c r="D152" s="846"/>
      <c r="E152" s="846"/>
      <c r="F152" s="846"/>
      <c r="G152" s="846"/>
      <c r="H152" s="846"/>
      <c r="I152" s="846"/>
      <c r="J152" s="846"/>
      <c r="K152" s="846"/>
      <c r="L152" s="846"/>
      <c r="M152" s="846"/>
      <c r="N152" s="810"/>
      <c r="O152" s="847"/>
      <c r="P152" s="794"/>
      <c r="Q152" s="794"/>
      <c r="R152" s="794"/>
      <c r="S152" s="794"/>
      <c r="T152" s="794"/>
      <c r="U152" s="794"/>
      <c r="V152" s="794"/>
      <c r="W152" s="794"/>
      <c r="X152" s="794"/>
      <c r="Y152" s="794"/>
      <c r="Z152" s="794"/>
      <c r="AA152" s="794"/>
      <c r="AB152" s="794"/>
      <c r="AC152" s="794"/>
      <c r="AD152" s="794"/>
      <c r="AE152" s="794"/>
      <c r="AF152" s="794"/>
      <c r="AG152" s="794"/>
      <c r="AH152" s="794"/>
      <c r="AI152" s="794"/>
      <c r="AJ152" s="794"/>
      <c r="AK152" s="794"/>
      <c r="AL152" s="794"/>
      <c r="AM152" s="794"/>
      <c r="AN152" s="794"/>
      <c r="AO152" s="794"/>
      <c r="AP152" s="794"/>
      <c r="AQ152" s="794"/>
      <c r="AR152" s="794"/>
      <c r="AS152" s="794"/>
      <c r="AT152" s="794"/>
      <c r="AU152" s="794"/>
      <c r="AV152" s="794"/>
      <c r="AW152" s="794"/>
      <c r="AX152" s="794"/>
      <c r="AY152" s="794"/>
      <c r="AZ152" s="794"/>
      <c r="BA152" s="794"/>
      <c r="BB152" s="794"/>
      <c r="BC152" s="795"/>
    </row>
    <row r="153" spans="2:57" s="99" customFormat="1" ht="33.75" customHeight="1">
      <c r="B153" s="28"/>
      <c r="C153" s="101" t="s">
        <v>121</v>
      </c>
      <c r="D153" s="101"/>
      <c r="E153" s="101"/>
      <c r="F153" s="101"/>
      <c r="G153" s="40" t="s">
        <v>148</v>
      </c>
      <c r="H153" s="40" t="s">
        <v>149</v>
      </c>
      <c r="I153" s="40" t="s">
        <v>150</v>
      </c>
      <c r="J153" s="40" t="s">
        <v>151</v>
      </c>
      <c r="K153" s="40" t="s">
        <v>152</v>
      </c>
      <c r="L153" s="40" t="s">
        <v>153</v>
      </c>
      <c r="M153" s="40" t="s">
        <v>154</v>
      </c>
      <c r="N153" s="810"/>
      <c r="O153" s="847"/>
      <c r="P153" s="325" t="s">
        <v>153</v>
      </c>
      <c r="Q153" t="s">
        <v>148</v>
      </c>
      <c r="R153" s="325" t="s">
        <v>151</v>
      </c>
      <c r="S153" s="325" t="s">
        <v>152</v>
      </c>
      <c r="T153" s="325" t="s">
        <v>151</v>
      </c>
      <c r="U153" s="325" t="s">
        <v>155</v>
      </c>
      <c r="V153" s="325" t="s">
        <v>152</v>
      </c>
      <c r="W153" s="765" t="s">
        <v>151</v>
      </c>
      <c r="X153" s="765" t="s">
        <v>154</v>
      </c>
      <c r="Y153" s="325" t="s">
        <v>153</v>
      </c>
      <c r="Z153" s="325" t="s">
        <v>153</v>
      </c>
      <c r="AA153" s="325" t="s">
        <v>152</v>
      </c>
      <c r="AB153" t="s">
        <v>148</v>
      </c>
      <c r="AC153" t="s">
        <v>155</v>
      </c>
      <c r="AD153" s="325" t="s">
        <v>151</v>
      </c>
      <c r="AE153" t="s">
        <v>148</v>
      </c>
      <c r="AF153" s="325" t="s">
        <v>150</v>
      </c>
      <c r="AG153" t="s">
        <v>148</v>
      </c>
      <c r="AH153" s="325" t="s">
        <v>154</v>
      </c>
      <c r="AI153" s="325" t="s">
        <v>152</v>
      </c>
      <c r="AJ153" s="325" t="s">
        <v>151</v>
      </c>
      <c r="AK153" t="s">
        <v>148</v>
      </c>
      <c r="AL153" t="s">
        <v>148</v>
      </c>
      <c r="AM153" s="325" t="s">
        <v>151</v>
      </c>
      <c r="AN153" s="325" t="s">
        <v>150</v>
      </c>
      <c r="AO153" s="325" t="s">
        <v>153</v>
      </c>
      <c r="AP153" t="s">
        <v>148</v>
      </c>
      <c r="AQ153" t="s">
        <v>148</v>
      </c>
      <c r="AR153" s="325" t="s">
        <v>153</v>
      </c>
      <c r="AS153" t="s">
        <v>148</v>
      </c>
      <c r="AT153" s="325" t="s">
        <v>152</v>
      </c>
      <c r="AU153" s="325" t="s">
        <v>151</v>
      </c>
      <c r="AV153" s="325" t="s">
        <v>152</v>
      </c>
      <c r="AW153" s="325" t="s">
        <v>150</v>
      </c>
      <c r="AX153" t="s">
        <v>148</v>
      </c>
      <c r="AY153" t="s">
        <v>150</v>
      </c>
      <c r="AZ153" s="325" t="s">
        <v>152</v>
      </c>
      <c r="BA153" t="s">
        <v>148</v>
      </c>
      <c r="BB153" s="325" t="s">
        <v>152</v>
      </c>
      <c r="BC153" t="s">
        <v>148</v>
      </c>
      <c r="BD153"/>
      <c r="BE153"/>
    </row>
    <row r="154" spans="2:57" s="99" customFormat="1" ht="19.5" customHeight="1">
      <c r="B154" s="28"/>
      <c r="C154" s="113"/>
      <c r="D154" s="113"/>
      <c r="E154" s="113"/>
      <c r="F154" s="113"/>
      <c r="G154" s="585">
        <v>0.30769230769230771</v>
      </c>
      <c r="H154" s="585">
        <v>0</v>
      </c>
      <c r="I154" s="585">
        <v>0.1</v>
      </c>
      <c r="J154" s="585">
        <v>0.18</v>
      </c>
      <c r="K154" s="585">
        <v>0.21</v>
      </c>
      <c r="L154" s="585">
        <v>0.13</v>
      </c>
      <c r="M154" s="585">
        <v>7.6923076923076927E-2</v>
      </c>
      <c r="N154" s="810"/>
      <c r="O154" s="847"/>
      <c r="P154" s="850"/>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2"/>
      <c r="AY154" s="792"/>
      <c r="AZ154" s="792"/>
      <c r="BA154" s="792"/>
      <c r="BB154" s="792"/>
      <c r="BC154" s="793"/>
    </row>
    <row r="155" spans="2:57" s="99" customFormat="1" ht="18" customHeight="1">
      <c r="B155" s="844"/>
      <c r="C155" s="846"/>
      <c r="D155" s="846"/>
      <c r="E155" s="846"/>
      <c r="F155" s="846"/>
      <c r="G155" s="846"/>
      <c r="H155" s="846"/>
      <c r="I155" s="846"/>
      <c r="J155" s="846"/>
      <c r="K155" s="846"/>
      <c r="L155" s="846"/>
      <c r="M155" s="846"/>
      <c r="N155" s="810"/>
      <c r="O155" s="847"/>
      <c r="P155" s="851"/>
      <c r="Q155" s="794"/>
      <c r="R155" s="794"/>
      <c r="S155" s="794"/>
      <c r="T155" s="794"/>
      <c r="U155" s="794"/>
      <c r="V155" s="794"/>
      <c r="W155" s="794"/>
      <c r="X155" s="794"/>
      <c r="Y155" s="794"/>
      <c r="Z155" s="794"/>
      <c r="AA155" s="794"/>
      <c r="AB155" s="794"/>
      <c r="AC155" s="794"/>
      <c r="AD155" s="794"/>
      <c r="AE155" s="794"/>
      <c r="AF155" s="794"/>
      <c r="AG155" s="794"/>
      <c r="AH155" s="794"/>
      <c r="AI155" s="794"/>
      <c r="AJ155" s="794"/>
      <c r="AK155" s="794"/>
      <c r="AL155" s="794"/>
      <c r="AM155" s="794"/>
      <c r="AN155" s="794"/>
      <c r="AO155" s="794"/>
      <c r="AP155" s="794"/>
      <c r="AQ155" s="794"/>
      <c r="AR155" s="794"/>
      <c r="AS155" s="794"/>
      <c r="AT155" s="794"/>
      <c r="AU155" s="794"/>
      <c r="AV155" s="794"/>
      <c r="AW155" s="794"/>
      <c r="AX155" s="794"/>
      <c r="AY155" s="794"/>
      <c r="AZ155" s="794"/>
      <c r="BA155" s="794"/>
      <c r="BB155" s="794"/>
      <c r="BC155" s="795"/>
    </row>
    <row r="156" spans="2:57" s="99" customFormat="1" ht="36" customHeight="1">
      <c r="B156" s="28"/>
      <c r="C156" s="101" t="s">
        <v>156</v>
      </c>
      <c r="D156" s="101"/>
      <c r="E156" s="101"/>
      <c r="F156" s="101"/>
      <c r="G156" s="40" t="s">
        <v>148</v>
      </c>
      <c r="H156" s="40" t="s">
        <v>149</v>
      </c>
      <c r="I156" s="40" t="s">
        <v>150</v>
      </c>
      <c r="J156" s="40" t="s">
        <v>151</v>
      </c>
      <c r="K156" s="40" t="s">
        <v>152</v>
      </c>
      <c r="L156" s="40" t="s">
        <v>153</v>
      </c>
      <c r="M156" s="40" t="s">
        <v>154</v>
      </c>
      <c r="N156" s="810"/>
      <c r="O156" s="847"/>
      <c r="P156" s="325" t="s">
        <v>153</v>
      </c>
      <c r="Q156" t="s">
        <v>148</v>
      </c>
      <c r="R156" s="325" t="s">
        <v>151</v>
      </c>
      <c r="S156" s="325" t="s">
        <v>152</v>
      </c>
      <c r="T156" s="325" t="s">
        <v>155</v>
      </c>
      <c r="U156" s="325" t="s">
        <v>150</v>
      </c>
      <c r="V156" s="325" t="s">
        <v>155</v>
      </c>
      <c r="W156" s="765" t="s">
        <v>151</v>
      </c>
      <c r="X156" s="765" t="s">
        <v>154</v>
      </c>
      <c r="Y156" s="325" t="s">
        <v>153</v>
      </c>
      <c r="Z156" s="325" t="s">
        <v>153</v>
      </c>
      <c r="AA156" s="325" t="s">
        <v>155</v>
      </c>
      <c r="AB156" t="s">
        <v>148</v>
      </c>
      <c r="AC156" s="325" t="s">
        <v>155</v>
      </c>
      <c r="AD156" s="325" t="s">
        <v>155</v>
      </c>
      <c r="AE156" t="s">
        <v>152</v>
      </c>
      <c r="AF156" s="325" t="s">
        <v>150</v>
      </c>
      <c r="AG156" t="s">
        <v>152</v>
      </c>
      <c r="AH156" s="325" t="s">
        <v>154</v>
      </c>
      <c r="AI156" s="325" t="s">
        <v>152</v>
      </c>
      <c r="AJ156" s="325" t="s">
        <v>151</v>
      </c>
      <c r="AK156" t="s">
        <v>148</v>
      </c>
      <c r="AL156" t="s">
        <v>148</v>
      </c>
      <c r="AM156" s="325" t="s">
        <v>151</v>
      </c>
      <c r="AN156" s="325" t="s">
        <v>150</v>
      </c>
      <c r="AO156" s="325" t="s">
        <v>151</v>
      </c>
      <c r="AP156" t="s">
        <v>148</v>
      </c>
      <c r="AQ156" t="s">
        <v>148</v>
      </c>
      <c r="AR156" s="325" t="s">
        <v>153</v>
      </c>
      <c r="AS156" t="s">
        <v>151</v>
      </c>
      <c r="AT156" s="325" t="s">
        <v>152</v>
      </c>
      <c r="AU156" s="325" t="s">
        <v>148</v>
      </c>
      <c r="AV156" s="325" t="s">
        <v>152</v>
      </c>
      <c r="AW156" s="325" t="s">
        <v>152</v>
      </c>
      <c r="AX156" t="s">
        <v>155</v>
      </c>
      <c r="AY156" s="325" t="s">
        <v>148</v>
      </c>
      <c r="AZ156" s="325" t="s">
        <v>148</v>
      </c>
      <c r="BA156" t="s">
        <v>151</v>
      </c>
      <c r="BB156" s="325" t="s">
        <v>152</v>
      </c>
      <c r="BC156" t="s">
        <v>152</v>
      </c>
    </row>
    <row r="157" spans="2:57" s="99" customFormat="1" ht="19.5" customHeight="1">
      <c r="B157" s="28"/>
      <c r="C157" s="113"/>
      <c r="D157" s="113"/>
      <c r="E157" s="113"/>
      <c r="F157" s="113"/>
      <c r="G157" s="588">
        <v>0.25714285714285712</v>
      </c>
      <c r="H157" s="588">
        <v>0</v>
      </c>
      <c r="I157" s="588">
        <v>0.09</v>
      </c>
      <c r="J157" s="588">
        <v>0.2</v>
      </c>
      <c r="K157" s="588">
        <v>0.26</v>
      </c>
      <c r="L157" s="588">
        <v>0.11</v>
      </c>
      <c r="M157" s="585">
        <v>8.5714285714285715E-2</v>
      </c>
      <c r="N157" s="810"/>
      <c r="O157" s="847"/>
      <c r="P157" s="792"/>
      <c r="Q157" s="792"/>
      <c r="R157" s="792"/>
      <c r="S157" s="792"/>
      <c r="T157" s="792"/>
      <c r="U157" s="792"/>
      <c r="V157" s="792"/>
      <c r="W157" s="792"/>
      <c r="X157" s="792"/>
      <c r="Y157" s="792"/>
      <c r="Z157" s="792"/>
      <c r="AA157" s="792"/>
      <c r="AB157" s="792"/>
      <c r="AC157" s="792"/>
      <c r="AD157" s="792"/>
      <c r="AE157" s="792"/>
      <c r="AF157" s="792"/>
      <c r="AG157" s="792"/>
      <c r="AH157" s="792"/>
      <c r="AI157" s="792"/>
      <c r="AJ157" s="792"/>
      <c r="AK157" s="792"/>
      <c r="AL157" s="792"/>
      <c r="AM157" s="792"/>
      <c r="AN157" s="792"/>
      <c r="AO157" s="792"/>
      <c r="AP157" s="792"/>
      <c r="AQ157" s="792"/>
      <c r="AR157" s="792"/>
      <c r="AS157" s="792"/>
      <c r="AT157" s="792"/>
      <c r="AU157" s="792"/>
      <c r="AV157" s="792"/>
      <c r="AW157" s="792"/>
      <c r="AX157" s="792"/>
      <c r="AY157" s="792"/>
      <c r="AZ157" s="792"/>
      <c r="BA157" s="792"/>
      <c r="BB157" s="792"/>
      <c r="BC157" s="793"/>
    </row>
    <row r="158" spans="2:57" s="99" customFormat="1" ht="17.25" customHeight="1">
      <c r="B158" s="844"/>
      <c r="C158" s="846"/>
      <c r="D158" s="846"/>
      <c r="E158" s="846"/>
      <c r="F158" s="846"/>
      <c r="G158" s="846"/>
      <c r="H158" s="846"/>
      <c r="I158" s="846"/>
      <c r="J158" s="846"/>
      <c r="K158" s="846"/>
      <c r="L158" s="846"/>
      <c r="M158" s="846"/>
      <c r="N158" s="810"/>
      <c r="O158" s="847"/>
      <c r="P158" s="794"/>
      <c r="Q158" s="794"/>
      <c r="R158" s="794"/>
      <c r="S158" s="794"/>
      <c r="T158" s="794"/>
      <c r="U158" s="794"/>
      <c r="V158" s="794"/>
      <c r="W158" s="794"/>
      <c r="X158" s="794"/>
      <c r="Y158" s="794"/>
      <c r="Z158" s="794"/>
      <c r="AA158" s="794"/>
      <c r="AB158" s="794"/>
      <c r="AC158" s="794"/>
      <c r="AD158" s="794"/>
      <c r="AE158" s="794"/>
      <c r="AF158" s="794"/>
      <c r="AG158" s="794"/>
      <c r="AH158" s="794"/>
      <c r="AI158" s="794"/>
      <c r="AJ158" s="794"/>
      <c r="AK158" s="794"/>
      <c r="AL158" s="794"/>
      <c r="AM158" s="794"/>
      <c r="AN158" s="794"/>
      <c r="AO158" s="794"/>
      <c r="AP158" s="794"/>
      <c r="AQ158" s="794"/>
      <c r="AR158" s="794"/>
      <c r="AS158" s="794"/>
      <c r="AT158" s="794"/>
      <c r="AU158" s="794"/>
      <c r="AV158" s="794"/>
      <c r="AW158" s="794"/>
      <c r="AX158" s="794"/>
      <c r="AY158" s="794"/>
      <c r="AZ158" s="794"/>
      <c r="BA158" s="794"/>
      <c r="BB158" s="794"/>
      <c r="BC158" s="795"/>
    </row>
    <row r="159" spans="2:57" s="99" customFormat="1" ht="33.75" customHeight="1">
      <c r="B159" s="28"/>
      <c r="C159" s="101" t="s">
        <v>157</v>
      </c>
      <c r="D159" s="101"/>
      <c r="E159" s="101"/>
      <c r="F159" s="101"/>
      <c r="G159" s="40" t="s">
        <v>148</v>
      </c>
      <c r="H159" s="40" t="s">
        <v>149</v>
      </c>
      <c r="I159" s="40" t="s">
        <v>150</v>
      </c>
      <c r="J159" s="40" t="s">
        <v>151</v>
      </c>
      <c r="K159" s="40" t="s">
        <v>152</v>
      </c>
      <c r="L159" s="40" t="s">
        <v>153</v>
      </c>
      <c r="M159" s="40" t="s">
        <v>154</v>
      </c>
      <c r="N159" s="810"/>
      <c r="O159" s="847"/>
      <c r="P159" s="325" t="s">
        <v>153</v>
      </c>
      <c r="Q159" t="s">
        <v>148</v>
      </c>
      <c r="R159" s="325" t="s">
        <v>151</v>
      </c>
      <c r="S159" s="325" t="s">
        <v>152</v>
      </c>
      <c r="T159" s="325" t="s">
        <v>155</v>
      </c>
      <c r="U159" s="325" t="s">
        <v>150</v>
      </c>
      <c r="V159" s="325" t="s">
        <v>152</v>
      </c>
      <c r="W159" s="765" t="s">
        <v>153</v>
      </c>
      <c r="X159" s="765" t="s">
        <v>154</v>
      </c>
      <c r="Y159" s="325" t="s">
        <v>153</v>
      </c>
      <c r="Z159" s="325" t="s">
        <v>153</v>
      </c>
      <c r="AA159" s="325" t="s">
        <v>152</v>
      </c>
      <c r="AB159" t="s">
        <v>148</v>
      </c>
      <c r="AC159" t="s">
        <v>148</v>
      </c>
      <c r="AD159" s="325" t="s">
        <v>155</v>
      </c>
      <c r="AE159" s="325" t="s">
        <v>152</v>
      </c>
      <c r="AF159" s="325" t="s">
        <v>150</v>
      </c>
      <c r="AG159" s="325" t="s">
        <v>152</v>
      </c>
      <c r="AH159" s="325" t="s">
        <v>154</v>
      </c>
      <c r="AI159" s="325" t="s">
        <v>152</v>
      </c>
      <c r="AJ159" s="325" t="s">
        <v>151</v>
      </c>
      <c r="AK159" t="s">
        <v>148</v>
      </c>
      <c r="AL159" s="325" t="s">
        <v>150</v>
      </c>
      <c r="AM159" s="325" t="s">
        <v>151</v>
      </c>
      <c r="AN159" s="325" t="s">
        <v>150</v>
      </c>
      <c r="AO159" s="325" t="s">
        <v>151</v>
      </c>
      <c r="AP159" t="s">
        <v>148</v>
      </c>
      <c r="AQ159" s="325" t="s">
        <v>152</v>
      </c>
      <c r="AR159" s="325" t="s">
        <v>153</v>
      </c>
      <c r="AS159" s="325" t="s">
        <v>151</v>
      </c>
      <c r="AT159" s="325" t="s">
        <v>152</v>
      </c>
      <c r="AU159" s="325" t="s">
        <v>151</v>
      </c>
      <c r="AV159" s="325" t="s">
        <v>152</v>
      </c>
      <c r="AW159" s="325" t="s">
        <v>152</v>
      </c>
      <c r="AX159" s="325" t="s">
        <v>152</v>
      </c>
      <c r="AY159" t="s">
        <v>148</v>
      </c>
      <c r="AZ159" s="325" t="s">
        <v>152</v>
      </c>
      <c r="BA159" s="325" t="s">
        <v>155</v>
      </c>
      <c r="BB159" s="325" t="s">
        <v>152</v>
      </c>
      <c r="BC159" s="325" t="s">
        <v>152</v>
      </c>
      <c r="BD159"/>
    </row>
    <row r="160" spans="2:57" s="99" customFormat="1" ht="23.25" customHeight="1">
      <c r="B160" s="28"/>
      <c r="C160" s="113"/>
      <c r="D160" s="113"/>
      <c r="E160" s="113"/>
      <c r="F160" s="113"/>
      <c r="G160" s="588">
        <v>0.15789473684210525</v>
      </c>
      <c r="H160" s="588">
        <v>0</v>
      </c>
      <c r="I160" s="588">
        <v>0.10526315789473684</v>
      </c>
      <c r="J160" s="588">
        <v>0.15789473684210525</v>
      </c>
      <c r="K160" s="588">
        <v>0.36842105263157893</v>
      </c>
      <c r="L160" s="588">
        <v>0.13157894736842105</v>
      </c>
      <c r="M160" s="585">
        <v>7.8947368421052627E-2</v>
      </c>
      <c r="N160" s="810"/>
      <c r="O160" s="847"/>
      <c r="P160" s="792"/>
      <c r="Q160" s="792"/>
      <c r="R160" s="792"/>
      <c r="S160" s="792"/>
      <c r="T160" s="792"/>
      <c r="U160" s="792"/>
      <c r="V160" s="792"/>
      <c r="W160" s="792"/>
      <c r="X160" s="792"/>
      <c r="Y160" s="792"/>
      <c r="Z160" s="792"/>
      <c r="AA160" s="792"/>
      <c r="AB160" s="792"/>
      <c r="AC160" s="792"/>
      <c r="AD160" s="792"/>
      <c r="AE160" s="792"/>
      <c r="AF160" s="792"/>
      <c r="AG160" s="792"/>
      <c r="AH160" s="792"/>
      <c r="AI160" s="792"/>
      <c r="AJ160" s="792"/>
      <c r="AK160" s="792"/>
      <c r="AL160" s="792"/>
      <c r="AM160" s="792"/>
      <c r="AN160" s="792"/>
      <c r="AO160" s="792"/>
      <c r="AP160" s="792"/>
      <c r="AQ160" s="792"/>
      <c r="AR160" s="792"/>
      <c r="AS160" s="792"/>
      <c r="AT160" s="792"/>
      <c r="AU160" s="792"/>
      <c r="AV160" s="792"/>
      <c r="AW160" s="792"/>
      <c r="AX160" s="792"/>
      <c r="AY160" s="792"/>
      <c r="AZ160" s="792"/>
      <c r="BA160" s="792"/>
      <c r="BB160" s="792"/>
      <c r="BC160" s="793"/>
    </row>
    <row r="161" spans="2:56" s="99" customFormat="1" ht="20.25" customHeight="1">
      <c r="B161" s="844"/>
      <c r="C161" s="846"/>
      <c r="D161" s="846"/>
      <c r="E161" s="846"/>
      <c r="F161" s="846"/>
      <c r="G161" s="846"/>
      <c r="H161" s="846"/>
      <c r="I161" s="846"/>
      <c r="J161" s="846"/>
      <c r="K161" s="846"/>
      <c r="L161" s="846"/>
      <c r="M161" s="846"/>
      <c r="N161" s="810"/>
      <c r="O161" s="847"/>
      <c r="P161" s="794"/>
      <c r="Q161" s="794"/>
      <c r="R161" s="794"/>
      <c r="S161" s="794"/>
      <c r="T161" s="794"/>
      <c r="U161" s="794"/>
      <c r="V161" s="794"/>
      <c r="W161" s="794"/>
      <c r="X161" s="794"/>
      <c r="Y161" s="794"/>
      <c r="Z161" s="794"/>
      <c r="AA161" s="794"/>
      <c r="AB161" s="794"/>
      <c r="AC161" s="794"/>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4"/>
      <c r="AY161" s="794"/>
      <c r="AZ161" s="794"/>
      <c r="BA161" s="794"/>
      <c r="BB161" s="794"/>
      <c r="BC161" s="795"/>
    </row>
    <row r="162" spans="2:56" s="99" customFormat="1" ht="36.75" customHeight="1">
      <c r="B162" s="28"/>
      <c r="C162" s="101" t="s">
        <v>158</v>
      </c>
      <c r="D162" s="101"/>
      <c r="E162" s="101"/>
      <c r="F162" s="101"/>
      <c r="G162" s="40" t="s">
        <v>148</v>
      </c>
      <c r="H162" s="40" t="s">
        <v>149</v>
      </c>
      <c r="I162" s="40" t="s">
        <v>150</v>
      </c>
      <c r="J162" s="40" t="s">
        <v>151</v>
      </c>
      <c r="K162" s="40" t="s">
        <v>152</v>
      </c>
      <c r="L162" s="40" t="s">
        <v>153</v>
      </c>
      <c r="M162" s="40" t="s">
        <v>154</v>
      </c>
      <c r="N162" s="810"/>
      <c r="O162" s="847"/>
      <c r="P162" s="325" t="s">
        <v>153</v>
      </c>
      <c r="Q162" s="325" t="s">
        <v>154</v>
      </c>
      <c r="R162" s="325" t="s">
        <v>151</v>
      </c>
      <c r="S162" s="325" t="s">
        <v>152</v>
      </c>
      <c r="T162" s="325" t="s">
        <v>155</v>
      </c>
      <c r="U162" s="325" t="s">
        <v>150</v>
      </c>
      <c r="V162" s="325" t="s">
        <v>155</v>
      </c>
      <c r="W162" s="765" t="s">
        <v>151</v>
      </c>
      <c r="X162" s="765" t="s">
        <v>154</v>
      </c>
      <c r="Y162" s="325" t="s">
        <v>153</v>
      </c>
      <c r="Z162" s="325" t="s">
        <v>154</v>
      </c>
      <c r="AA162" s="325" t="s">
        <v>152</v>
      </c>
      <c r="AB162" t="s">
        <v>148</v>
      </c>
      <c r="AC162" s="325" t="s">
        <v>150</v>
      </c>
      <c r="AD162" s="325" t="s">
        <v>151</v>
      </c>
      <c r="AE162" s="325" t="s">
        <v>152</v>
      </c>
      <c r="AF162" s="325" t="s">
        <v>154</v>
      </c>
      <c r="AG162" s="325" t="s">
        <v>152</v>
      </c>
      <c r="AH162" s="325" t="s">
        <v>154</v>
      </c>
      <c r="AI162" s="325" t="s">
        <v>152</v>
      </c>
      <c r="AJ162" s="325" t="s">
        <v>155</v>
      </c>
      <c r="AK162" s="325" t="s">
        <v>152</v>
      </c>
      <c r="AL162" s="325" t="s">
        <v>155</v>
      </c>
      <c r="AM162" s="325" t="s">
        <v>151</v>
      </c>
      <c r="AN162" s="325" t="s">
        <v>150</v>
      </c>
      <c r="AO162" s="325" t="s">
        <v>153</v>
      </c>
      <c r="AP162" t="s">
        <v>148</v>
      </c>
      <c r="AQ162" s="325" t="s">
        <v>154</v>
      </c>
      <c r="AR162" s="325" t="s">
        <v>154</v>
      </c>
      <c r="AS162" s="325" t="s">
        <v>151</v>
      </c>
      <c r="AT162" s="325" t="s">
        <v>152</v>
      </c>
      <c r="AU162" s="325" t="s">
        <v>151</v>
      </c>
      <c r="AV162" s="325" t="s">
        <v>152</v>
      </c>
      <c r="AW162" s="325" t="s">
        <v>149</v>
      </c>
      <c r="AX162" s="325" t="s">
        <v>152</v>
      </c>
      <c r="AY162" s="325" t="s">
        <v>155</v>
      </c>
      <c r="AZ162" s="325" t="s">
        <v>151</v>
      </c>
      <c r="BA162" s="325" t="s">
        <v>151</v>
      </c>
      <c r="BB162" s="325" t="s">
        <v>152</v>
      </c>
      <c r="BC162" s="325" t="s">
        <v>152</v>
      </c>
      <c r="BD162"/>
    </row>
    <row r="163" spans="2:56" s="99" customFormat="1" ht="21" customHeight="1">
      <c r="B163" s="28"/>
      <c r="C163" s="113"/>
      <c r="D163" s="113"/>
      <c r="E163" s="113"/>
      <c r="F163" s="113"/>
      <c r="G163" s="588">
        <v>5.5555555555555552E-2</v>
      </c>
      <c r="H163" s="588">
        <v>0.03</v>
      </c>
      <c r="I163" s="588">
        <v>0.08</v>
      </c>
      <c r="J163" s="588">
        <v>0.22</v>
      </c>
      <c r="K163" s="588">
        <v>0.31</v>
      </c>
      <c r="L163" s="588">
        <v>0.08</v>
      </c>
      <c r="M163" s="585">
        <v>0.22222222222222221</v>
      </c>
      <c r="N163" s="810"/>
      <c r="O163" s="847"/>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2"/>
      <c r="AY163" s="792"/>
      <c r="AZ163" s="792"/>
      <c r="BA163" s="792"/>
      <c r="BB163" s="792"/>
      <c r="BC163" s="793"/>
    </row>
    <row r="164" spans="2:56" s="99" customFormat="1" ht="21" customHeight="1">
      <c r="B164" s="844"/>
      <c r="C164" s="846"/>
      <c r="D164" s="846"/>
      <c r="E164" s="846"/>
      <c r="F164" s="846"/>
      <c r="G164" s="846"/>
      <c r="H164" s="846"/>
      <c r="I164" s="846"/>
      <c r="J164" s="846"/>
      <c r="K164" s="846"/>
      <c r="L164" s="846"/>
      <c r="M164" s="846"/>
      <c r="N164" s="810"/>
      <c r="O164" s="847"/>
      <c r="P164" s="794"/>
      <c r="Q164" s="794"/>
      <c r="R164" s="794"/>
      <c r="S164" s="794"/>
      <c r="T164" s="794"/>
      <c r="U164" s="794"/>
      <c r="V164" s="794"/>
      <c r="W164" s="794"/>
      <c r="X164" s="794"/>
      <c r="Y164" s="794"/>
      <c r="Z164" s="794"/>
      <c r="AA164" s="794"/>
      <c r="AB164" s="794"/>
      <c r="AC164" s="794"/>
      <c r="AD164" s="794"/>
      <c r="AE164" s="794"/>
      <c r="AF164" s="794"/>
      <c r="AG164" s="794"/>
      <c r="AH164" s="794"/>
      <c r="AI164" s="794"/>
      <c r="AJ164" s="794"/>
      <c r="AK164" s="794"/>
      <c r="AL164" s="794"/>
      <c r="AM164" s="794"/>
      <c r="AN164" s="794"/>
      <c r="AO164" s="794"/>
      <c r="AP164" s="794"/>
      <c r="AQ164" s="794"/>
      <c r="AR164" s="794"/>
      <c r="AS164" s="794"/>
      <c r="AT164" s="794"/>
      <c r="AU164" s="794"/>
      <c r="AV164" s="794"/>
      <c r="AW164" s="794"/>
      <c r="AX164" s="794"/>
      <c r="AY164" s="794"/>
      <c r="AZ164" s="794"/>
      <c r="BA164" s="794"/>
      <c r="BB164" s="794"/>
      <c r="BC164" s="795"/>
    </row>
    <row r="165" spans="2:56" s="99" customFormat="1" ht="34.5" customHeight="1">
      <c r="B165" s="28"/>
      <c r="C165" s="101" t="s">
        <v>124</v>
      </c>
      <c r="D165" s="101"/>
      <c r="E165" s="101"/>
      <c r="F165" s="101"/>
      <c r="G165" s="40" t="s">
        <v>148</v>
      </c>
      <c r="H165" s="40" t="s">
        <v>148</v>
      </c>
      <c r="I165" s="40" t="s">
        <v>150</v>
      </c>
      <c r="J165" s="40" t="s">
        <v>151</v>
      </c>
      <c r="K165" s="40" t="s">
        <v>152</v>
      </c>
      <c r="L165" s="40" t="s">
        <v>153</v>
      </c>
      <c r="M165" s="40" t="s">
        <v>154</v>
      </c>
      <c r="N165" s="810"/>
      <c r="O165" s="847"/>
      <c r="P165" s="278" t="s">
        <v>153</v>
      </c>
      <c r="Q165" s="278" t="s">
        <v>154</v>
      </c>
      <c r="R165" s="278" t="s">
        <v>151</v>
      </c>
      <c r="S165" s="278" t="s">
        <v>151</v>
      </c>
      <c r="T165" s="278" t="s">
        <v>151</v>
      </c>
      <c r="U165" s="278" t="s">
        <v>150</v>
      </c>
      <c r="V165" s="278" t="s">
        <v>152</v>
      </c>
      <c r="W165" s="748" t="s">
        <v>151</v>
      </c>
      <c r="X165" s="748" t="s">
        <v>154</v>
      </c>
      <c r="Y165" s="278" t="s">
        <v>153</v>
      </c>
      <c r="Z165" s="278" t="s">
        <v>154</v>
      </c>
      <c r="AA165" s="278" t="s">
        <v>152</v>
      </c>
      <c r="AB165" s="278" t="s">
        <v>151</v>
      </c>
      <c r="AC165" s="278" t="s">
        <v>150</v>
      </c>
      <c r="AD165" s="278" t="s">
        <v>151</v>
      </c>
      <c r="AE165" s="278" t="s">
        <v>154</v>
      </c>
      <c r="AF165" s="278" t="s">
        <v>154</v>
      </c>
      <c r="AG165" s="278" t="s">
        <v>152</v>
      </c>
      <c r="AH165" s="278" t="s">
        <v>154</v>
      </c>
      <c r="AI165" s="278" t="s">
        <v>152</v>
      </c>
      <c r="AJ165" s="278" t="s">
        <v>155</v>
      </c>
      <c r="AK165" s="278" t="s">
        <v>152</v>
      </c>
      <c r="AL165" s="278" t="s">
        <v>151</v>
      </c>
      <c r="AM165" s="278" t="s">
        <v>151</v>
      </c>
      <c r="AN165" s="278" t="s">
        <v>154</v>
      </c>
      <c r="AO165" s="278" t="s">
        <v>151</v>
      </c>
      <c r="AP165" t="s">
        <v>148</v>
      </c>
      <c r="AQ165" s="278" t="s">
        <v>151</v>
      </c>
      <c r="AR165" s="278" t="s">
        <v>154</v>
      </c>
      <c r="AS165" s="278" t="s">
        <v>151</v>
      </c>
      <c r="AT165" s="278" t="s">
        <v>152</v>
      </c>
      <c r="AU165" s="278" t="s">
        <v>151</v>
      </c>
      <c r="AV165" s="278" t="s">
        <v>152</v>
      </c>
      <c r="AW165" s="278" t="s">
        <v>150</v>
      </c>
      <c r="AX165" s="278" t="s">
        <v>152</v>
      </c>
      <c r="AY165" s="278" t="s">
        <v>155</v>
      </c>
      <c r="AZ165" s="278" t="s">
        <v>151</v>
      </c>
      <c r="BA165" s="278" t="s">
        <v>151</v>
      </c>
      <c r="BB165" s="278" t="s">
        <v>152</v>
      </c>
      <c r="BC165" s="278" t="s">
        <v>152</v>
      </c>
      <c r="BD165"/>
    </row>
    <row r="166" spans="2:56" s="99" customFormat="1" ht="21" customHeight="1">
      <c r="B166" s="28"/>
      <c r="C166" s="113"/>
      <c r="D166" s="113"/>
      <c r="E166" s="113"/>
      <c r="F166" s="113"/>
      <c r="G166" s="588">
        <v>2.564102564102564E-2</v>
      </c>
      <c r="H166" s="588">
        <v>0</v>
      </c>
      <c r="I166" s="588">
        <v>7.6923076923076927E-2</v>
      </c>
      <c r="J166" s="588">
        <v>0.35897435897435898</v>
      </c>
      <c r="K166" s="588">
        <v>0.25641025641025639</v>
      </c>
      <c r="L166" s="588">
        <v>5.128205128205128E-2</v>
      </c>
      <c r="M166" s="585">
        <v>0.23076923076923078</v>
      </c>
      <c r="N166" s="810"/>
      <c r="O166" s="847"/>
      <c r="P166" s="792"/>
      <c r="Q166" s="792"/>
      <c r="R166" s="792"/>
      <c r="S166" s="792"/>
      <c r="T166" s="792"/>
      <c r="U166" s="792"/>
      <c r="V166" s="792"/>
      <c r="W166" s="792"/>
      <c r="X166" s="792"/>
      <c r="Y166" s="792"/>
      <c r="Z166" s="792"/>
      <c r="AA166" s="792"/>
      <c r="AB166" s="792"/>
      <c r="AC166" s="792"/>
      <c r="AD166" s="792"/>
      <c r="AE166" s="792"/>
      <c r="AF166" s="792"/>
      <c r="AG166" s="792"/>
      <c r="AH166" s="792"/>
      <c r="AI166" s="792"/>
      <c r="AJ166" s="792"/>
      <c r="AK166" s="792"/>
      <c r="AL166" s="792"/>
      <c r="AM166" s="792"/>
      <c r="AN166" s="792"/>
      <c r="AO166" s="792"/>
      <c r="AP166" s="792"/>
      <c r="AQ166" s="792"/>
      <c r="AR166" s="792"/>
      <c r="AS166" s="792"/>
      <c r="AT166" s="792"/>
      <c r="AU166" s="792"/>
      <c r="AV166" s="792"/>
      <c r="AW166" s="792"/>
      <c r="AX166" s="792"/>
      <c r="AY166" s="792"/>
      <c r="AZ166" s="792"/>
      <c r="BA166" s="792"/>
      <c r="BB166" s="792"/>
      <c r="BC166" s="793"/>
    </row>
    <row r="167" spans="2:56" s="99" customFormat="1" ht="21" customHeight="1">
      <c r="B167" s="844"/>
      <c r="C167" s="846"/>
      <c r="D167" s="846"/>
      <c r="E167" s="846"/>
      <c r="F167" s="846"/>
      <c r="G167" s="846"/>
      <c r="H167" s="846"/>
      <c r="I167" s="846"/>
      <c r="J167" s="846"/>
      <c r="K167" s="846"/>
      <c r="L167" s="846"/>
      <c r="M167" s="846"/>
      <c r="N167" s="810"/>
      <c r="O167" s="847"/>
      <c r="P167" s="794"/>
      <c r="Q167" s="794"/>
      <c r="R167" s="794"/>
      <c r="S167" s="794"/>
      <c r="T167" s="794"/>
      <c r="U167" s="794"/>
      <c r="V167" s="794"/>
      <c r="W167" s="794"/>
      <c r="X167" s="794"/>
      <c r="Y167" s="794"/>
      <c r="Z167" s="794"/>
      <c r="AA167" s="794"/>
      <c r="AB167" s="794"/>
      <c r="AC167" s="794"/>
      <c r="AD167" s="794"/>
      <c r="AE167" s="794"/>
      <c r="AF167" s="794"/>
      <c r="AG167" s="794"/>
      <c r="AH167" s="794"/>
      <c r="AI167" s="794"/>
      <c r="AJ167" s="794"/>
      <c r="AK167" s="794"/>
      <c r="AL167" s="794"/>
      <c r="AM167" s="794"/>
      <c r="AN167" s="794"/>
      <c r="AO167" s="794"/>
      <c r="AP167" s="794"/>
      <c r="AQ167" s="794"/>
      <c r="AR167" s="794"/>
      <c r="AS167" s="794"/>
      <c r="AT167" s="794"/>
      <c r="AU167" s="794"/>
      <c r="AV167" s="794"/>
      <c r="AW167" s="794"/>
      <c r="AX167" s="794"/>
      <c r="AY167" s="794"/>
      <c r="AZ167" s="794"/>
      <c r="BA167" s="794"/>
      <c r="BB167" s="794"/>
      <c r="BC167" s="795"/>
    </row>
    <row r="168" spans="2:56" s="99" customFormat="1" ht="33.75" customHeight="1">
      <c r="B168" s="28"/>
      <c r="C168" s="101" t="s">
        <v>125</v>
      </c>
      <c r="D168" s="101"/>
      <c r="E168" s="101"/>
      <c r="F168" s="101"/>
      <c r="G168" s="40" t="s">
        <v>148</v>
      </c>
      <c r="H168" s="40" t="s">
        <v>149</v>
      </c>
      <c r="I168" s="40" t="s">
        <v>150</v>
      </c>
      <c r="J168" s="40" t="s">
        <v>151</v>
      </c>
      <c r="K168" s="40" t="s">
        <v>152</v>
      </c>
      <c r="L168" s="40" t="s">
        <v>153</v>
      </c>
      <c r="M168" s="40" t="s">
        <v>154</v>
      </c>
      <c r="N168" s="810"/>
      <c r="O168" s="847"/>
      <c r="P168" s="325" t="s">
        <v>153</v>
      </c>
      <c r="Q168" t="s">
        <v>148</v>
      </c>
      <c r="R168" t="s">
        <v>148</v>
      </c>
      <c r="S168" t="s">
        <v>148</v>
      </c>
      <c r="T168" s="325" t="s">
        <v>151</v>
      </c>
      <c r="U168" s="325" t="s">
        <v>150</v>
      </c>
      <c r="V168" t="s">
        <v>148</v>
      </c>
      <c r="W168" s="765" t="s">
        <v>151</v>
      </c>
      <c r="X168" s="765" t="s">
        <v>154</v>
      </c>
      <c r="Y168" s="325" t="s">
        <v>153</v>
      </c>
      <c r="Z168" s="325" t="s">
        <v>153</v>
      </c>
      <c r="AA168" s="325" t="s">
        <v>152</v>
      </c>
      <c r="AB168" t="s">
        <v>148</v>
      </c>
      <c r="AC168" t="s">
        <v>148</v>
      </c>
      <c r="AD168" s="325" t="s">
        <v>151</v>
      </c>
      <c r="AE168" t="s">
        <v>148</v>
      </c>
      <c r="AF168" s="325" t="s">
        <v>150</v>
      </c>
      <c r="AG168" t="s">
        <v>148</v>
      </c>
      <c r="AH168" s="325" t="s">
        <v>152</v>
      </c>
      <c r="AI168" t="s">
        <v>148</v>
      </c>
      <c r="AJ168" s="325" t="s">
        <v>148</v>
      </c>
      <c r="AK168" t="s">
        <v>148</v>
      </c>
      <c r="AL168" t="s">
        <v>148</v>
      </c>
      <c r="AM168" s="325" t="s">
        <v>153</v>
      </c>
      <c r="AN168" t="s">
        <v>148</v>
      </c>
      <c r="AO168" s="325" t="s">
        <v>153</v>
      </c>
      <c r="AP168" t="s">
        <v>148</v>
      </c>
      <c r="AQ168" t="s">
        <v>148</v>
      </c>
      <c r="AR168" s="325" t="s">
        <v>153</v>
      </c>
      <c r="AS168" t="s">
        <v>148</v>
      </c>
      <c r="AT168" s="325" t="s">
        <v>152</v>
      </c>
      <c r="AU168" t="s">
        <v>148</v>
      </c>
      <c r="AV168" s="325" t="s">
        <v>150</v>
      </c>
      <c r="AW168" s="325" t="s">
        <v>150</v>
      </c>
      <c r="AX168" t="s">
        <v>148</v>
      </c>
      <c r="AY168" t="s">
        <v>148</v>
      </c>
      <c r="AZ168" t="s">
        <v>148</v>
      </c>
      <c r="BA168" t="s">
        <v>148</v>
      </c>
      <c r="BB168" s="325" t="s">
        <v>152</v>
      </c>
      <c r="BC168" t="s">
        <v>148</v>
      </c>
      <c r="BD168"/>
    </row>
    <row r="169" spans="2:56" s="99" customFormat="1" ht="20.25" customHeight="1">
      <c r="B169" s="28"/>
      <c r="C169" s="113"/>
      <c r="D169" s="113"/>
      <c r="E169" s="113"/>
      <c r="F169" s="113"/>
      <c r="G169" s="588">
        <v>0.53658536585365857</v>
      </c>
      <c r="H169" s="588">
        <v>0</v>
      </c>
      <c r="I169" s="588">
        <v>0.1</v>
      </c>
      <c r="J169" s="588">
        <v>7.0000000000000007E-2</v>
      </c>
      <c r="K169" s="588">
        <v>0.1</v>
      </c>
      <c r="L169" s="588">
        <v>0.17</v>
      </c>
      <c r="M169" s="585">
        <v>2.4390243902439025E-2</v>
      </c>
      <c r="N169" s="810"/>
      <c r="O169" s="847"/>
      <c r="P169" s="792"/>
      <c r="Q169" s="792"/>
      <c r="R169" s="792"/>
      <c r="S169" s="792"/>
      <c r="T169" s="792"/>
      <c r="U169" s="792"/>
      <c r="V169" s="792"/>
      <c r="W169" s="792"/>
      <c r="X169" s="792"/>
      <c r="Y169" s="792"/>
      <c r="Z169" s="792"/>
      <c r="AA169" s="792"/>
      <c r="AB169" s="792"/>
      <c r="AC169" s="792"/>
      <c r="AD169" s="792"/>
      <c r="AE169" s="792"/>
      <c r="AF169" s="792"/>
      <c r="AG169" s="792"/>
      <c r="AH169" s="792"/>
      <c r="AI169" s="792"/>
      <c r="AJ169" s="792"/>
      <c r="AK169" s="792"/>
      <c r="AL169" s="792"/>
      <c r="AM169" s="792"/>
      <c r="AN169" s="792"/>
      <c r="AO169" s="792"/>
      <c r="AP169" s="792"/>
      <c r="AQ169" s="792"/>
      <c r="AR169" s="792"/>
      <c r="AS169" s="792"/>
      <c r="AT169" s="792"/>
      <c r="AU169" s="792"/>
      <c r="AV169" s="792"/>
      <c r="AW169" s="792"/>
      <c r="AX169" s="792"/>
      <c r="AY169" s="792"/>
      <c r="AZ169" s="792"/>
      <c r="BA169" s="792"/>
      <c r="BB169" s="792"/>
      <c r="BC169" s="793"/>
    </row>
    <row r="170" spans="2:56" s="99" customFormat="1" ht="20.25" customHeight="1">
      <c r="B170" s="844"/>
      <c r="C170" s="846"/>
      <c r="D170" s="846"/>
      <c r="E170" s="846"/>
      <c r="F170" s="846"/>
      <c r="G170" s="846"/>
      <c r="H170" s="846"/>
      <c r="I170" s="846"/>
      <c r="J170" s="846"/>
      <c r="K170" s="846"/>
      <c r="L170" s="846"/>
      <c r="M170" s="846"/>
      <c r="N170" s="810"/>
      <c r="O170" s="847"/>
      <c r="P170" s="794"/>
      <c r="Q170" s="794"/>
      <c r="R170" s="794"/>
      <c r="S170" s="794"/>
      <c r="T170" s="794"/>
      <c r="U170" s="794"/>
      <c r="V170" s="794"/>
      <c r="W170" s="794"/>
      <c r="X170" s="794"/>
      <c r="Y170" s="794"/>
      <c r="Z170" s="794"/>
      <c r="AA170" s="794"/>
      <c r="AB170" s="794"/>
      <c r="AC170" s="794"/>
      <c r="AD170" s="794"/>
      <c r="AE170" s="794"/>
      <c r="AF170" s="794"/>
      <c r="AG170" s="794"/>
      <c r="AH170" s="794"/>
      <c r="AI170" s="794"/>
      <c r="AJ170" s="794"/>
      <c r="AK170" s="794"/>
      <c r="AL170" s="794"/>
      <c r="AM170" s="794"/>
      <c r="AN170" s="794"/>
      <c r="AO170" s="794"/>
      <c r="AP170" s="794"/>
      <c r="AQ170" s="794"/>
      <c r="AR170" s="794"/>
      <c r="AS170" s="794"/>
      <c r="AT170" s="794"/>
      <c r="AU170" s="794"/>
      <c r="AV170" s="794"/>
      <c r="AW170" s="794"/>
      <c r="AX170" s="794"/>
      <c r="AY170" s="794"/>
      <c r="AZ170" s="794"/>
      <c r="BA170" s="794"/>
      <c r="BB170" s="794"/>
      <c r="BC170" s="795"/>
    </row>
    <row r="171" spans="2:56" s="99" customFormat="1" ht="32.25" customHeight="1">
      <c r="B171" s="28"/>
      <c r="C171" s="101" t="s">
        <v>126</v>
      </c>
      <c r="D171" s="101"/>
      <c r="E171" s="101"/>
      <c r="F171" s="101"/>
      <c r="G171" s="40" t="s">
        <v>148</v>
      </c>
      <c r="H171" s="40" t="s">
        <v>149</v>
      </c>
      <c r="I171" s="40" t="s">
        <v>150</v>
      </c>
      <c r="J171" s="40" t="s">
        <v>151</v>
      </c>
      <c r="K171" s="40" t="s">
        <v>152</v>
      </c>
      <c r="L171" s="40" t="s">
        <v>153</v>
      </c>
      <c r="M171" s="40" t="s">
        <v>154</v>
      </c>
      <c r="N171" s="810"/>
      <c r="O171" s="847"/>
      <c r="P171" s="325" t="s">
        <v>153</v>
      </c>
      <c r="Q171" s="325" t="s">
        <v>155</v>
      </c>
      <c r="R171" t="s">
        <v>148</v>
      </c>
      <c r="S171" t="s">
        <v>148</v>
      </c>
      <c r="T171" s="325" t="s">
        <v>151</v>
      </c>
      <c r="U171" s="325" t="s">
        <v>155</v>
      </c>
      <c r="V171" s="325" t="s">
        <v>155</v>
      </c>
      <c r="W171" s="765" t="s">
        <v>151</v>
      </c>
      <c r="X171" s="765" t="s">
        <v>154</v>
      </c>
      <c r="Y171" s="325" t="s">
        <v>153</v>
      </c>
      <c r="Z171" s="325" t="s">
        <v>155</v>
      </c>
      <c r="AA171" s="325" t="s">
        <v>155</v>
      </c>
      <c r="AB171" t="s">
        <v>148</v>
      </c>
      <c r="AC171" s="325" t="s">
        <v>155</v>
      </c>
      <c r="AD171" s="325" t="s">
        <v>151</v>
      </c>
      <c r="AE171" s="325" t="s">
        <v>149</v>
      </c>
      <c r="AF171" s="325" t="s">
        <v>155</v>
      </c>
      <c r="AG171" t="s">
        <v>148</v>
      </c>
      <c r="AH171" s="325" t="s">
        <v>152</v>
      </c>
      <c r="AI171" t="s">
        <v>148</v>
      </c>
      <c r="AJ171" s="325" t="s">
        <v>155</v>
      </c>
      <c r="AK171" t="s">
        <v>148</v>
      </c>
      <c r="AL171" t="s">
        <v>148</v>
      </c>
      <c r="AM171" s="325" t="s">
        <v>153</v>
      </c>
      <c r="AN171" t="s">
        <v>148</v>
      </c>
      <c r="AO171" s="325" t="s">
        <v>153</v>
      </c>
      <c r="AP171" t="s">
        <v>148</v>
      </c>
      <c r="AQ171" s="325" t="s">
        <v>155</v>
      </c>
      <c r="AR171" s="325" t="s">
        <v>153</v>
      </c>
      <c r="AS171" s="325" t="s">
        <v>155</v>
      </c>
      <c r="AT171" s="325" t="s">
        <v>155</v>
      </c>
      <c r="AU171" t="s">
        <v>148</v>
      </c>
      <c r="AV171" s="325" t="s">
        <v>150</v>
      </c>
      <c r="AW171" s="325" t="s">
        <v>150</v>
      </c>
      <c r="AX171" t="s">
        <v>148</v>
      </c>
      <c r="AY171" t="s">
        <v>148</v>
      </c>
      <c r="AZ171" s="325" t="s">
        <v>155</v>
      </c>
      <c r="BA171" s="325" t="s">
        <v>155</v>
      </c>
      <c r="BB171" s="325" t="s">
        <v>152</v>
      </c>
      <c r="BC171" t="s">
        <v>148</v>
      </c>
      <c r="BD171"/>
    </row>
    <row r="172" spans="2:56" s="99" customFormat="1" ht="21" customHeight="1">
      <c r="B172" s="28"/>
      <c r="C172" s="113"/>
      <c r="D172" s="113"/>
      <c r="E172" s="113"/>
      <c r="F172" s="113"/>
      <c r="G172" s="300">
        <v>0.4642857142857143</v>
      </c>
      <c r="H172" s="300">
        <v>0.04</v>
      </c>
      <c r="I172" s="300">
        <v>7.0000000000000007E-2</v>
      </c>
      <c r="J172" s="300">
        <v>0.11</v>
      </c>
      <c r="K172" s="300">
        <v>7.0000000000000007E-2</v>
      </c>
      <c r="L172" s="300">
        <v>0.21</v>
      </c>
      <c r="M172" s="300">
        <v>3.5714285714285712E-2</v>
      </c>
      <c r="N172" s="810"/>
      <c r="O172" s="847"/>
      <c r="P172" s="850"/>
      <c r="Q172" s="792"/>
      <c r="R172" s="792"/>
      <c r="S172" s="792"/>
      <c r="T172" s="792"/>
      <c r="U172" s="792"/>
      <c r="V172" s="792"/>
      <c r="W172" s="792"/>
      <c r="X172" s="792"/>
      <c r="Y172" s="792"/>
      <c r="Z172" s="792"/>
      <c r="AA172" s="792"/>
      <c r="AB172" s="792"/>
      <c r="AC172" s="792"/>
      <c r="AD172" s="792"/>
      <c r="AE172" s="792"/>
      <c r="AF172" s="792"/>
      <c r="AG172" s="792"/>
      <c r="AH172" s="792"/>
      <c r="AI172" s="792"/>
      <c r="AJ172" s="792"/>
      <c r="AK172" s="792"/>
      <c r="AL172" s="792"/>
      <c r="AM172" s="792"/>
      <c r="AN172" s="792"/>
      <c r="AO172" s="792"/>
      <c r="AP172" s="792"/>
      <c r="AQ172" s="792"/>
      <c r="AR172" s="792"/>
      <c r="AS172" s="792"/>
      <c r="AT172" s="792"/>
      <c r="AU172" s="792"/>
      <c r="AV172" s="792"/>
      <c r="AW172" s="792"/>
      <c r="AX172" s="792"/>
      <c r="AY172" s="792"/>
      <c r="AZ172" s="792"/>
      <c r="BA172" s="792"/>
      <c r="BB172" s="792"/>
      <c r="BC172" s="793"/>
    </row>
    <row r="173" spans="2:56" s="99" customFormat="1" ht="21" customHeight="1">
      <c r="B173" s="844"/>
      <c r="C173" s="846"/>
      <c r="D173" s="846"/>
      <c r="E173" s="846"/>
      <c r="F173" s="846"/>
      <c r="G173" s="846"/>
      <c r="H173" s="846"/>
      <c r="I173" s="846"/>
      <c r="J173" s="846"/>
      <c r="K173" s="846"/>
      <c r="L173" s="846"/>
      <c r="M173" s="846"/>
      <c r="N173" s="810"/>
      <c r="O173" s="847"/>
      <c r="P173" s="851"/>
      <c r="Q173" s="794"/>
      <c r="R173" s="794"/>
      <c r="S173" s="794"/>
      <c r="T173" s="794"/>
      <c r="U173" s="794"/>
      <c r="V173" s="794"/>
      <c r="W173" s="794"/>
      <c r="X173" s="794"/>
      <c r="Y173" s="794"/>
      <c r="Z173" s="794"/>
      <c r="AA173" s="794"/>
      <c r="AB173" s="794"/>
      <c r="AC173" s="794"/>
      <c r="AD173" s="794"/>
      <c r="AE173" s="794"/>
      <c r="AF173" s="794"/>
      <c r="AG173" s="794"/>
      <c r="AH173" s="794"/>
      <c r="AI173" s="794"/>
      <c r="AJ173" s="794"/>
      <c r="AK173" s="794"/>
      <c r="AL173" s="794"/>
      <c r="AM173" s="794"/>
      <c r="AN173" s="794"/>
      <c r="AO173" s="794"/>
      <c r="AP173" s="794"/>
      <c r="AQ173" s="794"/>
      <c r="AR173" s="794"/>
      <c r="AS173" s="794"/>
      <c r="AT173" s="794"/>
      <c r="AU173" s="794"/>
      <c r="AV173" s="794"/>
      <c r="AW173" s="794"/>
      <c r="AX173" s="794"/>
      <c r="AY173" s="794"/>
      <c r="AZ173" s="794"/>
      <c r="BA173" s="794"/>
      <c r="BB173" s="794"/>
      <c r="BC173" s="795"/>
    </row>
    <row r="174" spans="2:56" s="99" customFormat="1" ht="33.75" customHeight="1">
      <c r="B174" s="28"/>
      <c r="C174" s="101" t="s">
        <v>159</v>
      </c>
      <c r="D174" s="101"/>
      <c r="E174" s="101"/>
      <c r="F174" s="101"/>
      <c r="G174" s="40" t="s">
        <v>148</v>
      </c>
      <c r="H174" s="40" t="s">
        <v>149</v>
      </c>
      <c r="I174" s="40" t="s">
        <v>150</v>
      </c>
      <c r="J174" s="40" t="s">
        <v>151</v>
      </c>
      <c r="K174" s="40" t="s">
        <v>152</v>
      </c>
      <c r="L174" s="40" t="s">
        <v>153</v>
      </c>
      <c r="M174" s="40" t="s">
        <v>154</v>
      </c>
      <c r="N174" s="810"/>
      <c r="O174" s="847"/>
      <c r="P174" s="325" t="s">
        <v>153</v>
      </c>
      <c r="Q174" t="s">
        <v>148</v>
      </c>
      <c r="R174" s="325" t="s">
        <v>151</v>
      </c>
      <c r="S174" s="325" t="s">
        <v>152</v>
      </c>
      <c r="T174" s="325" t="s">
        <v>151</v>
      </c>
      <c r="U174" s="325" t="s">
        <v>150</v>
      </c>
      <c r="V174" s="325" t="s">
        <v>152</v>
      </c>
      <c r="W174" s="765" t="s">
        <v>151</v>
      </c>
      <c r="X174" s="765" t="s">
        <v>154</v>
      </c>
      <c r="Y174" s="325" t="s">
        <v>153</v>
      </c>
      <c r="Z174" s="325" t="s">
        <v>153</v>
      </c>
      <c r="AA174" s="325" t="s">
        <v>152</v>
      </c>
      <c r="AB174" s="325" t="s">
        <v>148</v>
      </c>
      <c r="AC174" t="s">
        <v>148</v>
      </c>
      <c r="AD174" s="325" t="s">
        <v>151</v>
      </c>
      <c r="AE174" s="325" t="s">
        <v>149</v>
      </c>
      <c r="AF174" s="325" t="s">
        <v>155</v>
      </c>
      <c r="AG174" t="s">
        <v>148</v>
      </c>
      <c r="AH174" s="325" t="s">
        <v>154</v>
      </c>
      <c r="AI174" s="325" t="s">
        <v>152</v>
      </c>
      <c r="AJ174" s="325" t="s">
        <v>151</v>
      </c>
      <c r="AK174" s="325" t="s">
        <v>152</v>
      </c>
      <c r="AL174" s="325" t="s">
        <v>153</v>
      </c>
      <c r="AM174" s="325" t="s">
        <v>151</v>
      </c>
      <c r="AN174" t="s">
        <v>148</v>
      </c>
      <c r="AO174" s="325" t="s">
        <v>153</v>
      </c>
      <c r="AP174" t="s">
        <v>148</v>
      </c>
      <c r="AQ174" s="325" t="s">
        <v>150</v>
      </c>
      <c r="AR174" s="325" t="s">
        <v>153</v>
      </c>
      <c r="AS174" s="325" t="s">
        <v>155</v>
      </c>
      <c r="AT174" s="325" t="s">
        <v>152</v>
      </c>
      <c r="AU174" s="325" t="s">
        <v>151</v>
      </c>
      <c r="AV174" s="325" t="s">
        <v>152</v>
      </c>
      <c r="AW174" s="325" t="s">
        <v>150</v>
      </c>
      <c r="AX174" t="s">
        <v>148</v>
      </c>
      <c r="AY174" s="325" t="s">
        <v>150</v>
      </c>
      <c r="AZ174" s="325" t="s">
        <v>152</v>
      </c>
      <c r="BA174" s="325" t="s">
        <v>151</v>
      </c>
      <c r="BB174" s="325" t="s">
        <v>152</v>
      </c>
      <c r="BC174" s="325" t="s">
        <v>152</v>
      </c>
      <c r="BD174"/>
    </row>
    <row r="175" spans="2:56" s="99" customFormat="1" ht="23.25" customHeight="1">
      <c r="B175" s="28"/>
      <c r="C175" s="113"/>
      <c r="D175" s="113"/>
      <c r="E175" s="113"/>
      <c r="F175" s="113"/>
      <c r="G175" s="588">
        <v>0.17948717948717949</v>
      </c>
      <c r="H175" s="588">
        <v>2.564102564102564E-2</v>
      </c>
      <c r="I175" s="588">
        <v>0.10256410256410256</v>
      </c>
      <c r="J175" s="588">
        <v>0.20512820512820512</v>
      </c>
      <c r="K175" s="588">
        <v>0.25641025641025639</v>
      </c>
      <c r="L175" s="588">
        <v>0.17948717948717949</v>
      </c>
      <c r="M175" s="585">
        <v>5.128205128205128E-2</v>
      </c>
      <c r="N175" s="810"/>
      <c r="O175" s="847"/>
      <c r="P175" s="792"/>
      <c r="Q175" s="792"/>
      <c r="R175" s="792"/>
      <c r="S175" s="792"/>
      <c r="T175" s="792"/>
      <c r="U175" s="792"/>
      <c r="V175" s="792"/>
      <c r="W175" s="792"/>
      <c r="X175" s="792"/>
      <c r="Y175" s="792"/>
      <c r="Z175" s="792"/>
      <c r="AA175" s="792"/>
      <c r="AB175" s="792"/>
      <c r="AC175" s="792"/>
      <c r="AD175" s="792"/>
      <c r="AE175" s="792"/>
      <c r="AF175" s="792"/>
      <c r="AG175" s="792"/>
      <c r="AH175" s="792"/>
      <c r="AI175" s="792"/>
      <c r="AJ175" s="792"/>
      <c r="AK175" s="792"/>
      <c r="AL175" s="792"/>
      <c r="AM175" s="792"/>
      <c r="AN175" s="792"/>
      <c r="AO175" s="792"/>
      <c r="AP175" s="792"/>
      <c r="AQ175" s="792"/>
      <c r="AR175" s="792"/>
      <c r="AS175" s="792"/>
      <c r="AT175" s="792"/>
      <c r="AU175" s="792"/>
      <c r="AV175" s="792"/>
      <c r="AW175" s="792"/>
      <c r="AX175" s="792"/>
      <c r="AY175" s="792"/>
      <c r="AZ175" s="792"/>
      <c r="BA175" s="792"/>
      <c r="BB175" s="792"/>
      <c r="BC175" s="793"/>
    </row>
    <row r="176" spans="2:56" s="99" customFormat="1" ht="20.25" customHeight="1">
      <c r="B176" s="844"/>
      <c r="C176" s="845"/>
      <c r="D176" s="845"/>
      <c r="E176" s="845"/>
      <c r="F176" s="845"/>
      <c r="G176" s="845"/>
      <c r="H176" s="845"/>
      <c r="I176" s="845"/>
      <c r="J176" s="845"/>
      <c r="K176" s="845"/>
      <c r="L176" s="845"/>
      <c r="M176" s="845"/>
      <c r="N176" s="810"/>
      <c r="O176" s="847"/>
      <c r="P176" s="794"/>
      <c r="Q176" s="794"/>
      <c r="R176" s="794"/>
      <c r="S176" s="794"/>
      <c r="T176" s="794"/>
      <c r="U176" s="794"/>
      <c r="V176" s="794"/>
      <c r="W176" s="794"/>
      <c r="X176" s="794"/>
      <c r="Y176" s="794"/>
      <c r="Z176" s="794"/>
      <c r="AA176" s="794"/>
      <c r="AB176" s="794"/>
      <c r="AC176" s="794"/>
      <c r="AD176" s="794"/>
      <c r="AE176" s="794"/>
      <c r="AF176" s="794"/>
      <c r="AG176" s="794"/>
      <c r="AH176" s="794"/>
      <c r="AI176" s="794"/>
      <c r="AJ176" s="794"/>
      <c r="AK176" s="794"/>
      <c r="AL176" s="794"/>
      <c r="AM176" s="794"/>
      <c r="AN176" s="794"/>
      <c r="AO176" s="794"/>
      <c r="AP176" s="794"/>
      <c r="AQ176" s="794"/>
      <c r="AR176" s="794"/>
      <c r="AS176" s="794"/>
      <c r="AT176" s="794"/>
      <c r="AU176" s="794"/>
      <c r="AV176" s="794"/>
      <c r="AW176" s="794"/>
      <c r="AX176" s="794"/>
      <c r="AY176" s="794"/>
      <c r="AZ176" s="794"/>
      <c r="BA176" s="794"/>
      <c r="BB176" s="794"/>
      <c r="BC176" s="795"/>
    </row>
    <row r="177" spans="2:56" s="99" customFormat="1" ht="33.75" customHeight="1">
      <c r="B177" s="28"/>
      <c r="C177" s="101" t="s">
        <v>128</v>
      </c>
      <c r="D177" s="113"/>
      <c r="E177" s="113"/>
      <c r="F177" s="113"/>
      <c r="G177" s="40" t="s">
        <v>148</v>
      </c>
      <c r="H177" s="40" t="s">
        <v>149</v>
      </c>
      <c r="I177" s="40" t="s">
        <v>150</v>
      </c>
      <c r="J177" s="40" t="s">
        <v>151</v>
      </c>
      <c r="K177" s="40" t="s">
        <v>152</v>
      </c>
      <c r="L177" s="40" t="s">
        <v>153</v>
      </c>
      <c r="M177" s="40" t="s">
        <v>154</v>
      </c>
      <c r="N177" s="810"/>
      <c r="O177" s="847"/>
      <c r="P177" s="325" t="s">
        <v>155</v>
      </c>
      <c r="Q177" s="325" t="s">
        <v>154</v>
      </c>
      <c r="R177" s="325" t="s">
        <v>155</v>
      </c>
      <c r="S177" s="325" t="s">
        <v>154</v>
      </c>
      <c r="T177" s="325" t="s">
        <v>155</v>
      </c>
      <c r="U177" s="325" t="s">
        <v>154</v>
      </c>
      <c r="V177" s="325" t="s">
        <v>155</v>
      </c>
      <c r="W177" s="765" t="s">
        <v>151</v>
      </c>
      <c r="X177" s="765" t="s">
        <v>154</v>
      </c>
      <c r="Y177" s="325" t="s">
        <v>154</v>
      </c>
      <c r="Z177" s="325" t="s">
        <v>154</v>
      </c>
      <c r="AA177" s="325" t="s">
        <v>154</v>
      </c>
      <c r="AB177" s="325" t="s">
        <v>154</v>
      </c>
      <c r="AC177" s="325" t="s">
        <v>154</v>
      </c>
      <c r="AD177" s="325" t="s">
        <v>155</v>
      </c>
      <c r="AE177" s="325" t="s">
        <v>154</v>
      </c>
      <c r="AF177" s="325" t="s">
        <v>154</v>
      </c>
      <c r="AG177" s="325" t="s">
        <v>149</v>
      </c>
      <c r="AH177" s="325" t="s">
        <v>154</v>
      </c>
      <c r="AI177" s="325" t="s">
        <v>154</v>
      </c>
      <c r="AJ177" s="325" t="s">
        <v>155</v>
      </c>
      <c r="AK177" s="325" t="s">
        <v>149</v>
      </c>
      <c r="AL177" s="325" t="s">
        <v>154</v>
      </c>
      <c r="AM177" s="325" t="s">
        <v>155</v>
      </c>
      <c r="AN177" s="325" t="s">
        <v>149</v>
      </c>
      <c r="AO177" s="325" t="s">
        <v>149</v>
      </c>
      <c r="AP177" s="325" t="s">
        <v>154</v>
      </c>
      <c r="AQ177" s="325" t="s">
        <v>154</v>
      </c>
      <c r="AR177" s="325" t="s">
        <v>154</v>
      </c>
      <c r="AS177" s="325" t="s">
        <v>154</v>
      </c>
      <c r="AT177" s="325" t="s">
        <v>155</v>
      </c>
      <c r="AU177" s="325" t="s">
        <v>154</v>
      </c>
      <c r="AV177" s="325" t="s">
        <v>154</v>
      </c>
      <c r="AW177" s="325" t="s">
        <v>154</v>
      </c>
      <c r="AX177" s="325" t="s">
        <v>155</v>
      </c>
      <c r="AY177" s="325" t="s">
        <v>155</v>
      </c>
      <c r="AZ177" s="325" t="s">
        <v>154</v>
      </c>
      <c r="BA177" s="325" t="s">
        <v>155</v>
      </c>
      <c r="BB177" s="325" t="s">
        <v>154</v>
      </c>
      <c r="BC177" s="325" t="s">
        <v>154</v>
      </c>
    </row>
    <row r="178" spans="2:56" s="99" customFormat="1" ht="21.75" customHeight="1">
      <c r="B178" s="28"/>
      <c r="C178" s="113"/>
      <c r="D178" s="113"/>
      <c r="E178" s="113"/>
      <c r="F178" s="113"/>
      <c r="G178" s="300">
        <v>0</v>
      </c>
      <c r="H178" s="300">
        <v>0.13333333333333333</v>
      </c>
      <c r="I178" s="300">
        <v>0</v>
      </c>
      <c r="J178" s="300">
        <v>3.3333333333333333E-2</v>
      </c>
      <c r="K178" s="300">
        <v>0</v>
      </c>
      <c r="L178" s="300">
        <v>0</v>
      </c>
      <c r="M178" s="300">
        <v>0.83333333333333337</v>
      </c>
      <c r="N178" s="810"/>
      <c r="O178" s="847"/>
      <c r="P178" s="792"/>
      <c r="Q178" s="792"/>
      <c r="R178" s="792"/>
      <c r="S178" s="792"/>
      <c r="T178" s="792"/>
      <c r="U178" s="792"/>
      <c r="V178" s="792"/>
      <c r="W178" s="792"/>
      <c r="X178" s="792"/>
      <c r="Y178" s="792"/>
      <c r="Z178" s="792"/>
      <c r="AA178" s="792"/>
      <c r="AB178" s="792"/>
      <c r="AC178" s="792"/>
      <c r="AD178" s="792"/>
      <c r="AE178" s="792"/>
      <c r="AF178" s="792"/>
      <c r="AG178" s="792"/>
      <c r="AH178" s="792"/>
      <c r="AI178" s="792"/>
      <c r="AJ178" s="792"/>
      <c r="AK178" s="792"/>
      <c r="AL178" s="792"/>
      <c r="AM178" s="792"/>
      <c r="AN178" s="792"/>
      <c r="AO178" s="792"/>
      <c r="AP178" s="792"/>
      <c r="AQ178" s="792"/>
      <c r="AR178" s="792"/>
      <c r="AS178" s="792"/>
      <c r="AT178" s="792"/>
      <c r="AU178" s="792"/>
      <c r="AV178" s="792"/>
      <c r="AW178" s="792"/>
      <c r="AX178" s="792"/>
      <c r="AY178" s="792"/>
      <c r="AZ178" s="792"/>
      <c r="BA178" s="792"/>
      <c r="BB178" s="792"/>
      <c r="BC178" s="793"/>
    </row>
    <row r="179" spans="2:56" s="99" customFormat="1" ht="20.25" customHeight="1">
      <c r="B179" s="844"/>
      <c r="C179" s="846"/>
      <c r="D179" s="846"/>
      <c r="E179" s="846"/>
      <c r="F179" s="846"/>
      <c r="G179" s="846"/>
      <c r="H179" s="846"/>
      <c r="I179" s="846"/>
      <c r="J179" s="846"/>
      <c r="K179" s="846"/>
      <c r="L179" s="846"/>
      <c r="M179" s="846"/>
      <c r="N179" s="810"/>
      <c r="O179" s="847"/>
      <c r="P179" s="794"/>
      <c r="Q179" s="794"/>
      <c r="R179" s="794"/>
      <c r="S179" s="794"/>
      <c r="T179" s="794"/>
      <c r="U179" s="794"/>
      <c r="V179" s="794"/>
      <c r="W179" s="794"/>
      <c r="X179" s="794"/>
      <c r="Y179" s="794"/>
      <c r="Z179" s="794"/>
      <c r="AA179" s="794"/>
      <c r="AB179" s="794"/>
      <c r="AC179" s="794"/>
      <c r="AD179" s="794"/>
      <c r="AE179" s="794"/>
      <c r="AF179" s="794"/>
      <c r="AG179" s="794"/>
      <c r="AH179" s="794"/>
      <c r="AI179" s="794"/>
      <c r="AJ179" s="794"/>
      <c r="AK179" s="794"/>
      <c r="AL179" s="794"/>
      <c r="AM179" s="794"/>
      <c r="AN179" s="794"/>
      <c r="AO179" s="794"/>
      <c r="AP179" s="794"/>
      <c r="AQ179" s="794"/>
      <c r="AR179" s="794"/>
      <c r="AS179" s="794"/>
      <c r="AT179" s="794"/>
      <c r="AU179" s="794"/>
      <c r="AV179" s="794"/>
      <c r="AW179" s="794"/>
      <c r="AX179" s="794"/>
      <c r="AY179" s="794"/>
      <c r="AZ179" s="794"/>
      <c r="BA179" s="794"/>
      <c r="BB179" s="794"/>
      <c r="BC179" s="795"/>
    </row>
    <row r="180" spans="2:56" s="99" customFormat="1" ht="34.5" customHeight="1">
      <c r="B180" s="28"/>
      <c r="C180" s="101" t="s">
        <v>129</v>
      </c>
      <c r="D180" s="101"/>
      <c r="E180" s="101"/>
      <c r="F180" s="101"/>
      <c r="G180" s="40" t="s">
        <v>148</v>
      </c>
      <c r="H180" s="40" t="s">
        <v>149</v>
      </c>
      <c r="I180" s="40" t="s">
        <v>150</v>
      </c>
      <c r="J180" s="40" t="s">
        <v>151</v>
      </c>
      <c r="K180" s="40" t="s">
        <v>152</v>
      </c>
      <c r="L180" s="40" t="s">
        <v>153</v>
      </c>
      <c r="M180" s="40" t="s">
        <v>154</v>
      </c>
      <c r="N180" s="810"/>
      <c r="O180" s="847"/>
      <c r="P180" s="325" t="s">
        <v>155</v>
      </c>
      <c r="Q180" s="325" t="s">
        <v>154</v>
      </c>
      <c r="R180" s="325" t="s">
        <v>154</v>
      </c>
      <c r="S180" s="325" t="s">
        <v>154</v>
      </c>
      <c r="T180" s="325" t="s">
        <v>155</v>
      </c>
      <c r="U180" s="325" t="s">
        <v>154</v>
      </c>
      <c r="V180" s="325" t="s">
        <v>155</v>
      </c>
      <c r="W180" s="765" t="s">
        <v>151</v>
      </c>
      <c r="X180" s="765" t="s">
        <v>154</v>
      </c>
      <c r="Y180" s="325" t="s">
        <v>154</v>
      </c>
      <c r="Z180" s="325" t="s">
        <v>154</v>
      </c>
      <c r="AA180" s="325" t="s">
        <v>154</v>
      </c>
      <c r="AB180" s="325" t="s">
        <v>154</v>
      </c>
      <c r="AC180" s="325" t="s">
        <v>154</v>
      </c>
      <c r="AD180" s="325" t="s">
        <v>155</v>
      </c>
      <c r="AE180" s="325" t="s">
        <v>154</v>
      </c>
      <c r="AF180" s="325" t="s">
        <v>154</v>
      </c>
      <c r="AG180" s="325" t="s">
        <v>149</v>
      </c>
      <c r="AH180" s="325" t="s">
        <v>154</v>
      </c>
      <c r="AI180" s="325" t="s">
        <v>154</v>
      </c>
      <c r="AJ180" s="325" t="s">
        <v>155</v>
      </c>
      <c r="AK180" s="325" t="s">
        <v>149</v>
      </c>
      <c r="AL180" s="325" t="s">
        <v>154</v>
      </c>
      <c r="AM180" s="325" t="s">
        <v>155</v>
      </c>
      <c r="AN180" s="325" t="s">
        <v>149</v>
      </c>
      <c r="AO180" s="325" t="s">
        <v>149</v>
      </c>
      <c r="AP180" s="325" t="s">
        <v>154</v>
      </c>
      <c r="AQ180" s="325" t="s">
        <v>154</v>
      </c>
      <c r="AR180" s="325" t="s">
        <v>154</v>
      </c>
      <c r="AS180" s="325" t="s">
        <v>154</v>
      </c>
      <c r="AT180" s="325" t="s">
        <v>155</v>
      </c>
      <c r="AU180" s="325" t="s">
        <v>154</v>
      </c>
      <c r="AV180" s="325" t="s">
        <v>154</v>
      </c>
      <c r="AW180" s="325" t="s">
        <v>154</v>
      </c>
      <c r="AX180" s="325" t="s">
        <v>155</v>
      </c>
      <c r="AY180" s="325" t="s">
        <v>155</v>
      </c>
      <c r="AZ180" s="325" t="s">
        <v>154</v>
      </c>
      <c r="BA180" s="325" t="s">
        <v>155</v>
      </c>
      <c r="BB180" s="325" t="s">
        <v>154</v>
      </c>
      <c r="BC180" s="325" t="s">
        <v>154</v>
      </c>
      <c r="BD180"/>
    </row>
    <row r="181" spans="2:56" s="99" customFormat="1" ht="18" customHeight="1">
      <c r="B181" s="28"/>
      <c r="C181" s="113"/>
      <c r="D181" s="113"/>
      <c r="E181" s="113"/>
      <c r="F181" s="113"/>
      <c r="G181" s="300">
        <v>0</v>
      </c>
      <c r="H181" s="300">
        <v>0.13</v>
      </c>
      <c r="I181" s="300">
        <v>0</v>
      </c>
      <c r="J181" s="300">
        <v>0.03</v>
      </c>
      <c r="K181" s="300">
        <v>0</v>
      </c>
      <c r="L181" s="300">
        <v>0</v>
      </c>
      <c r="M181" s="300">
        <v>0.83870967741935487</v>
      </c>
      <c r="N181" s="810"/>
      <c r="O181" s="847"/>
      <c r="P181" s="792"/>
      <c r="Q181" s="792"/>
      <c r="R181" s="792"/>
      <c r="S181" s="792"/>
      <c r="T181" s="792"/>
      <c r="U181" s="792"/>
      <c r="V181" s="792"/>
      <c r="W181" s="792"/>
      <c r="X181" s="792"/>
      <c r="Y181" s="792"/>
      <c r="Z181" s="792"/>
      <c r="AA181" s="792"/>
      <c r="AB181" s="792"/>
      <c r="AC181" s="792"/>
      <c r="AD181" s="792"/>
      <c r="AE181" s="792"/>
      <c r="AF181" s="792"/>
      <c r="AG181" s="792"/>
      <c r="AH181" s="792"/>
      <c r="AI181" s="792"/>
      <c r="AJ181" s="792"/>
      <c r="AK181" s="792"/>
      <c r="AL181" s="792"/>
      <c r="AM181" s="792"/>
      <c r="AN181" s="792"/>
      <c r="AO181" s="792"/>
      <c r="AP181" s="792"/>
      <c r="AQ181" s="792"/>
      <c r="AR181" s="792"/>
      <c r="AS181" s="792"/>
      <c r="AT181" s="792"/>
      <c r="AU181" s="792"/>
      <c r="AV181" s="792"/>
      <c r="AW181" s="792"/>
      <c r="AX181" s="792"/>
      <c r="AY181" s="792"/>
      <c r="AZ181" s="792"/>
      <c r="BA181" s="792"/>
      <c r="BB181" s="792"/>
      <c r="BC181" s="793"/>
    </row>
    <row r="182" spans="2:56" s="99" customFormat="1" ht="20.25" customHeight="1">
      <c r="B182" s="844"/>
      <c r="C182" s="846"/>
      <c r="D182" s="846"/>
      <c r="E182" s="846"/>
      <c r="F182" s="846"/>
      <c r="G182" s="846"/>
      <c r="H182" s="846"/>
      <c r="I182" s="846"/>
      <c r="J182" s="846"/>
      <c r="K182" s="846"/>
      <c r="L182" s="846"/>
      <c r="M182" s="846"/>
      <c r="N182" s="810"/>
      <c r="O182" s="847"/>
      <c r="P182" s="794"/>
      <c r="Q182" s="794"/>
      <c r="R182" s="794"/>
      <c r="S182" s="794"/>
      <c r="T182" s="794"/>
      <c r="U182" s="794"/>
      <c r="V182" s="794"/>
      <c r="W182" s="794"/>
      <c r="X182" s="794"/>
      <c r="Y182" s="794"/>
      <c r="Z182" s="794"/>
      <c r="AA182" s="794"/>
      <c r="AB182" s="794"/>
      <c r="AC182" s="794"/>
      <c r="AD182" s="794"/>
      <c r="AE182" s="794"/>
      <c r="AF182" s="794"/>
      <c r="AG182" s="794"/>
      <c r="AH182" s="794"/>
      <c r="AI182" s="794"/>
      <c r="AJ182" s="794"/>
      <c r="AK182" s="794"/>
      <c r="AL182" s="794"/>
      <c r="AM182" s="794"/>
      <c r="AN182" s="794"/>
      <c r="AO182" s="794"/>
      <c r="AP182" s="794"/>
      <c r="AQ182" s="794"/>
      <c r="AR182" s="794"/>
      <c r="AS182" s="794"/>
      <c r="AT182" s="794"/>
      <c r="AU182" s="794"/>
      <c r="AV182" s="794"/>
      <c r="AW182" s="794"/>
      <c r="AX182" s="794"/>
      <c r="AY182" s="794"/>
      <c r="AZ182" s="794"/>
      <c r="BA182" s="794"/>
      <c r="BB182" s="794"/>
      <c r="BC182" s="795"/>
    </row>
    <row r="183" spans="2:56" s="99" customFormat="1" ht="32.25" customHeight="1">
      <c r="B183" s="28"/>
      <c r="C183" s="101" t="s">
        <v>130</v>
      </c>
      <c r="D183" s="101"/>
      <c r="E183" s="101"/>
      <c r="F183" s="101"/>
      <c r="G183" s="40" t="s">
        <v>148</v>
      </c>
      <c r="H183" s="40" t="s">
        <v>149</v>
      </c>
      <c r="I183" s="40" t="s">
        <v>150</v>
      </c>
      <c r="J183" s="40" t="s">
        <v>151</v>
      </c>
      <c r="K183" s="40" t="s">
        <v>152</v>
      </c>
      <c r="L183" s="40" t="s">
        <v>153</v>
      </c>
      <c r="M183" s="40" t="s">
        <v>154</v>
      </c>
      <c r="N183" s="810"/>
      <c r="O183" s="847"/>
      <c r="P183" s="325" t="s">
        <v>152</v>
      </c>
      <c r="Q183" s="325" t="s">
        <v>155</v>
      </c>
      <c r="R183" s="325" t="s">
        <v>155</v>
      </c>
      <c r="S183" s="325" t="s">
        <v>155</v>
      </c>
      <c r="T183" s="325" t="s">
        <v>155</v>
      </c>
      <c r="U183" s="325" t="s">
        <v>155</v>
      </c>
      <c r="V183" s="325" t="s">
        <v>155</v>
      </c>
      <c r="W183" s="765" t="s">
        <v>151</v>
      </c>
      <c r="X183" s="765" t="s">
        <v>155</v>
      </c>
      <c r="Y183" s="325" t="s">
        <v>155</v>
      </c>
      <c r="Z183" s="325" t="s">
        <v>155</v>
      </c>
      <c r="AA183" s="325" t="s">
        <v>155</v>
      </c>
      <c r="AB183" s="325" t="s">
        <v>155</v>
      </c>
      <c r="AC183" s="325" t="s">
        <v>155</v>
      </c>
      <c r="AD183" s="325" t="s">
        <v>155</v>
      </c>
      <c r="AE183" s="325" t="s">
        <v>155</v>
      </c>
      <c r="AF183" s="325" t="s">
        <v>155</v>
      </c>
      <c r="AG183" s="325" t="s">
        <v>155</v>
      </c>
      <c r="AH183" s="325" t="s">
        <v>155</v>
      </c>
      <c r="AI183" s="325" t="s">
        <v>155</v>
      </c>
      <c r="AJ183" s="325" t="s">
        <v>155</v>
      </c>
      <c r="AK183" s="325" t="s">
        <v>155</v>
      </c>
      <c r="AL183" s="325" t="s">
        <v>155</v>
      </c>
      <c r="AM183" s="325" t="s">
        <v>155</v>
      </c>
      <c r="AN183" s="325" t="s">
        <v>155</v>
      </c>
      <c r="AO183" s="325" t="s">
        <v>151</v>
      </c>
      <c r="AP183" s="325" t="s">
        <v>155</v>
      </c>
      <c r="AQ183" s="325" t="s">
        <v>155</v>
      </c>
      <c r="AR183" s="325" t="s">
        <v>153</v>
      </c>
      <c r="AS183" s="325" t="s">
        <v>155</v>
      </c>
      <c r="AT183" s="325" t="s">
        <v>155</v>
      </c>
      <c r="AU183" s="325" t="s">
        <v>155</v>
      </c>
      <c r="AV183" s="325" t="s">
        <v>155</v>
      </c>
      <c r="AW183" s="325" t="s">
        <v>155</v>
      </c>
      <c r="AX183" s="325" t="s">
        <v>155</v>
      </c>
      <c r="AY183" s="325" t="s">
        <v>155</v>
      </c>
      <c r="AZ183" s="325" t="s">
        <v>155</v>
      </c>
      <c r="BA183" s="325" t="s">
        <v>155</v>
      </c>
      <c r="BB183" s="325" t="s">
        <v>155</v>
      </c>
      <c r="BC183" s="325" t="s">
        <v>152</v>
      </c>
      <c r="BD183"/>
    </row>
    <row r="184" spans="2:56" s="99" customFormat="1" ht="21" customHeight="1">
      <c r="B184" s="28"/>
      <c r="C184" s="113"/>
      <c r="D184" s="113"/>
      <c r="E184" s="113"/>
      <c r="F184" s="113"/>
      <c r="G184" s="556">
        <v>0</v>
      </c>
      <c r="H184" s="556">
        <v>0</v>
      </c>
      <c r="I184" s="556">
        <v>0</v>
      </c>
      <c r="J184" s="556">
        <v>0.33333333333333331</v>
      </c>
      <c r="K184" s="556">
        <v>0.33</v>
      </c>
      <c r="L184" s="556">
        <v>0.17</v>
      </c>
      <c r="M184" s="556">
        <v>0.16666666666666666</v>
      </c>
      <c r="N184" s="810"/>
      <c r="O184" s="847"/>
      <c r="P184" s="792"/>
      <c r="Q184" s="792"/>
      <c r="R184" s="792"/>
      <c r="S184" s="792"/>
      <c r="T184" s="792"/>
      <c r="U184" s="792"/>
      <c r="V184" s="792"/>
      <c r="W184" s="792"/>
      <c r="X184" s="792"/>
      <c r="Y184" s="792"/>
      <c r="Z184" s="792"/>
      <c r="AA184" s="792"/>
      <c r="AB184" s="792"/>
      <c r="AC184" s="792"/>
      <c r="AD184" s="792"/>
      <c r="AE184" s="792"/>
      <c r="AF184" s="792"/>
      <c r="AG184" s="792"/>
      <c r="AH184" s="792"/>
      <c r="AI184" s="792"/>
      <c r="AJ184" s="792"/>
      <c r="AK184" s="792"/>
      <c r="AL184" s="792"/>
      <c r="AM184" s="792"/>
      <c r="AN184" s="792"/>
      <c r="AO184" s="792"/>
      <c r="AP184" s="792"/>
      <c r="AQ184" s="792"/>
      <c r="AR184" s="792"/>
      <c r="AS184" s="792"/>
      <c r="AT184" s="792"/>
      <c r="AU184" s="792"/>
      <c r="AV184" s="792"/>
      <c r="AW184" s="792"/>
      <c r="AX184" s="792"/>
      <c r="AY184" s="792"/>
      <c r="AZ184" s="792"/>
      <c r="BA184" s="792"/>
      <c r="BB184" s="792"/>
      <c r="BC184" s="793"/>
    </row>
    <row r="185" spans="2:56" s="99" customFormat="1" ht="17.25" customHeight="1">
      <c r="B185" s="844"/>
      <c r="C185" s="846"/>
      <c r="D185" s="846"/>
      <c r="E185" s="846"/>
      <c r="F185" s="846"/>
      <c r="G185" s="846"/>
      <c r="H185" s="846"/>
      <c r="I185" s="846"/>
      <c r="J185" s="846"/>
      <c r="K185" s="846"/>
      <c r="L185" s="846"/>
      <c r="M185" s="846"/>
      <c r="N185" s="810"/>
      <c r="O185" s="847"/>
      <c r="P185" s="794"/>
      <c r="Q185" s="794"/>
      <c r="R185" s="794"/>
      <c r="S185" s="794"/>
      <c r="T185" s="794"/>
      <c r="U185" s="794"/>
      <c r="V185" s="794"/>
      <c r="W185" s="794"/>
      <c r="X185" s="794"/>
      <c r="Y185" s="794"/>
      <c r="Z185" s="794"/>
      <c r="AA185" s="794"/>
      <c r="AB185" s="794"/>
      <c r="AC185" s="794"/>
      <c r="AD185" s="794"/>
      <c r="AE185" s="794"/>
      <c r="AF185" s="794"/>
      <c r="AG185" s="794"/>
      <c r="AH185" s="794"/>
      <c r="AI185" s="794"/>
      <c r="AJ185" s="794"/>
      <c r="AK185" s="794"/>
      <c r="AL185" s="794"/>
      <c r="AM185" s="794"/>
      <c r="AN185" s="794"/>
      <c r="AO185" s="794"/>
      <c r="AP185" s="794"/>
      <c r="AQ185" s="794"/>
      <c r="AR185" s="794"/>
      <c r="AS185" s="794"/>
      <c r="AT185" s="794"/>
      <c r="AU185" s="794"/>
      <c r="AV185" s="794"/>
      <c r="AW185" s="794"/>
      <c r="AX185" s="794"/>
      <c r="AY185" s="794"/>
      <c r="AZ185" s="794"/>
      <c r="BA185" s="794"/>
      <c r="BB185" s="794"/>
      <c r="BC185" s="795"/>
    </row>
    <row r="186" spans="2:56" s="99" customFormat="1" ht="36" customHeight="1">
      <c r="B186" s="28"/>
      <c r="C186" s="101" t="s">
        <v>131</v>
      </c>
      <c r="D186" s="101"/>
      <c r="E186" s="101"/>
      <c r="F186" s="101"/>
      <c r="G186" s="40" t="s">
        <v>148</v>
      </c>
      <c r="H186" s="40" t="s">
        <v>149</v>
      </c>
      <c r="I186" s="40" t="s">
        <v>150</v>
      </c>
      <c r="J186" s="40" t="s">
        <v>151</v>
      </c>
      <c r="K186" s="40" t="s">
        <v>152</v>
      </c>
      <c r="L186" s="40" t="s">
        <v>153</v>
      </c>
      <c r="M186" s="40" t="s">
        <v>154</v>
      </c>
      <c r="N186" s="810"/>
      <c r="O186" s="847"/>
      <c r="P186" s="325" t="s">
        <v>155</v>
      </c>
      <c r="Q186" s="325" t="s">
        <v>155</v>
      </c>
      <c r="R186" s="325" t="s">
        <v>155</v>
      </c>
      <c r="S186" s="325" t="s">
        <v>155</v>
      </c>
      <c r="T186" s="325" t="s">
        <v>155</v>
      </c>
      <c r="U186" s="325" t="s">
        <v>155</v>
      </c>
      <c r="V186" s="325" t="s">
        <v>155</v>
      </c>
      <c r="W186" s="765" t="s">
        <v>151</v>
      </c>
      <c r="X186" s="765" t="s">
        <v>155</v>
      </c>
      <c r="Y186" s="325" t="s">
        <v>155</v>
      </c>
      <c r="Z186" s="325" t="s">
        <v>155</v>
      </c>
      <c r="AA186" s="325" t="s">
        <v>155</v>
      </c>
      <c r="AB186" s="325" t="s">
        <v>155</v>
      </c>
      <c r="AC186" s="325" t="s">
        <v>155</v>
      </c>
      <c r="AD186" s="325" t="s">
        <v>155</v>
      </c>
      <c r="AE186" s="325" t="s">
        <v>155</v>
      </c>
      <c r="AF186" s="325" t="s">
        <v>155</v>
      </c>
      <c r="AG186" s="325" t="s">
        <v>155</v>
      </c>
      <c r="AH186" s="325" t="s">
        <v>155</v>
      </c>
      <c r="AI186" s="325" t="s">
        <v>155</v>
      </c>
      <c r="AJ186" s="325" t="s">
        <v>155</v>
      </c>
      <c r="AK186" s="325" t="s">
        <v>155</v>
      </c>
      <c r="AL186" s="325" t="s">
        <v>155</v>
      </c>
      <c r="AM186" s="325" t="s">
        <v>155</v>
      </c>
      <c r="AN186" s="325" t="s">
        <v>155</v>
      </c>
      <c r="AO186" s="325" t="s">
        <v>155</v>
      </c>
      <c r="AP186" s="325" t="s">
        <v>155</v>
      </c>
      <c r="AQ186" s="325" t="s">
        <v>155</v>
      </c>
      <c r="AR186" s="325" t="s">
        <v>154</v>
      </c>
      <c r="AS186" s="325" t="s">
        <v>155</v>
      </c>
      <c r="AT186" s="325" t="s">
        <v>155</v>
      </c>
      <c r="AU186" t="s">
        <v>148</v>
      </c>
      <c r="AV186" s="325" t="s">
        <v>155</v>
      </c>
      <c r="AW186" s="325" t="s">
        <v>155</v>
      </c>
      <c r="AX186" s="325" t="s">
        <v>155</v>
      </c>
      <c r="AY186" s="325" t="s">
        <v>155</v>
      </c>
      <c r="AZ186" s="325" t="s">
        <v>155</v>
      </c>
      <c r="BA186" s="325" t="s">
        <v>155</v>
      </c>
      <c r="BB186" s="325" t="s">
        <v>155</v>
      </c>
      <c r="BC186" s="325" t="s">
        <v>152</v>
      </c>
    </row>
    <row r="187" spans="2:56" s="99" customFormat="1" ht="21" customHeight="1">
      <c r="B187" s="28"/>
      <c r="C187" s="113"/>
      <c r="D187" s="113"/>
      <c r="E187" s="113"/>
      <c r="F187" s="113"/>
      <c r="G187" s="588">
        <v>0.2</v>
      </c>
      <c r="H187" s="588">
        <v>0</v>
      </c>
      <c r="I187" s="588">
        <v>0</v>
      </c>
      <c r="J187" s="588">
        <v>0.2</v>
      </c>
      <c r="K187" s="588">
        <v>0.2</v>
      </c>
      <c r="L187" s="588">
        <v>0</v>
      </c>
      <c r="M187" s="585">
        <v>0.4</v>
      </c>
      <c r="N187" s="810"/>
      <c r="O187" s="847"/>
      <c r="P187" s="792"/>
      <c r="Q187" s="792"/>
      <c r="R187" s="792"/>
      <c r="S187" s="792"/>
      <c r="T187" s="792"/>
      <c r="U187" s="792"/>
      <c r="V187" s="792"/>
      <c r="W187" s="792"/>
      <c r="X187" s="792"/>
      <c r="Y187" s="792"/>
      <c r="Z187" s="792"/>
      <c r="AA187" s="792"/>
      <c r="AB187" s="792"/>
      <c r="AC187" s="792"/>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2"/>
      <c r="AY187" s="792"/>
      <c r="AZ187" s="792"/>
      <c r="BA187" s="792"/>
      <c r="BB187" s="792"/>
      <c r="BC187" s="793"/>
    </row>
    <row r="188" spans="2:56" s="99" customFormat="1" ht="21" customHeight="1">
      <c r="B188" s="844"/>
      <c r="C188" s="846"/>
      <c r="D188" s="846"/>
      <c r="E188" s="846"/>
      <c r="F188" s="846"/>
      <c r="G188" s="846"/>
      <c r="H188" s="846"/>
      <c r="I188" s="846"/>
      <c r="J188" s="846"/>
      <c r="K188" s="846"/>
      <c r="L188" s="846"/>
      <c r="M188" s="846"/>
      <c r="N188" s="810"/>
      <c r="O188" s="847"/>
      <c r="P188" s="794"/>
      <c r="Q188" s="794"/>
      <c r="R188" s="794"/>
      <c r="S188" s="794"/>
      <c r="T188" s="794"/>
      <c r="U188" s="794"/>
      <c r="V188" s="794"/>
      <c r="W188" s="794"/>
      <c r="X188" s="794"/>
      <c r="Y188" s="794"/>
      <c r="Z188" s="794"/>
      <c r="AA188" s="794"/>
      <c r="AB188" s="794"/>
      <c r="AC188" s="794"/>
      <c r="AD188" s="794"/>
      <c r="AE188" s="794"/>
      <c r="AF188" s="794"/>
      <c r="AG188" s="794"/>
      <c r="AH188" s="794"/>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5"/>
    </row>
    <row r="189" spans="2:56" s="99" customFormat="1" ht="36.75" customHeight="1">
      <c r="B189" s="28"/>
      <c r="C189" s="101" t="s">
        <v>160</v>
      </c>
      <c r="D189" s="101"/>
      <c r="E189" s="101"/>
      <c r="F189" s="101"/>
      <c r="G189" s="40" t="s">
        <v>148</v>
      </c>
      <c r="H189" s="40" t="s">
        <v>149</v>
      </c>
      <c r="I189" s="40" t="s">
        <v>150</v>
      </c>
      <c r="J189" s="40" t="s">
        <v>151</v>
      </c>
      <c r="K189" s="40" t="s">
        <v>152</v>
      </c>
      <c r="L189" s="40" t="s">
        <v>153</v>
      </c>
      <c r="M189" s="40" t="s">
        <v>154</v>
      </c>
      <c r="N189" s="810"/>
      <c r="O189" s="847"/>
      <c r="P189" s="325" t="s">
        <v>152</v>
      </c>
      <c r="Q189" s="325" t="s">
        <v>155</v>
      </c>
      <c r="R189" t="s">
        <v>148</v>
      </c>
      <c r="S189" s="325" t="s">
        <v>155</v>
      </c>
      <c r="T189" s="325" t="s">
        <v>151</v>
      </c>
      <c r="U189" s="325" t="s">
        <v>155</v>
      </c>
      <c r="V189" s="325" t="s">
        <v>155</v>
      </c>
      <c r="W189" s="765" t="s">
        <v>151</v>
      </c>
      <c r="X189" s="765" t="s">
        <v>155</v>
      </c>
      <c r="Y189" t="s">
        <v>148</v>
      </c>
      <c r="Z189" s="325" t="s">
        <v>150</v>
      </c>
      <c r="AA189" s="325" t="s">
        <v>155</v>
      </c>
      <c r="AB189" t="s">
        <v>148</v>
      </c>
      <c r="AC189" s="325" t="s">
        <v>155</v>
      </c>
      <c r="AD189" s="325" t="s">
        <v>155</v>
      </c>
      <c r="AE189" t="s">
        <v>148</v>
      </c>
      <c r="AF189" s="325" t="s">
        <v>155</v>
      </c>
      <c r="AG189" t="s">
        <v>148</v>
      </c>
      <c r="AH189" s="325" t="s">
        <v>154</v>
      </c>
      <c r="AI189" t="s">
        <v>148</v>
      </c>
      <c r="AJ189" s="325" t="s">
        <v>155</v>
      </c>
      <c r="AK189" s="325" t="s">
        <v>155</v>
      </c>
      <c r="AL189" t="s">
        <v>148</v>
      </c>
      <c r="AM189" s="325" t="s">
        <v>151</v>
      </c>
      <c r="AN189" s="325" t="s">
        <v>155</v>
      </c>
      <c r="AO189" s="325" t="s">
        <v>153</v>
      </c>
      <c r="AP189" t="s">
        <v>148</v>
      </c>
      <c r="AQ189" s="325" t="s">
        <v>155</v>
      </c>
      <c r="AR189" s="325" t="s">
        <v>155</v>
      </c>
      <c r="AS189" t="s">
        <v>148</v>
      </c>
      <c r="AT189" s="325" t="s">
        <v>152</v>
      </c>
      <c r="AU189" s="325" t="s">
        <v>155</v>
      </c>
      <c r="AV189" s="325" t="s">
        <v>155</v>
      </c>
      <c r="AW189" t="s">
        <v>148</v>
      </c>
      <c r="AX189" s="325" t="s">
        <v>155</v>
      </c>
      <c r="AY189" s="325" t="s">
        <v>155</v>
      </c>
      <c r="AZ189" t="s">
        <v>148</v>
      </c>
      <c r="BA189" s="325" t="s">
        <v>151</v>
      </c>
      <c r="BB189" s="325" t="s">
        <v>152</v>
      </c>
      <c r="BC189" s="325" t="s">
        <v>152</v>
      </c>
    </row>
    <row r="190" spans="2:56" s="99" customFormat="1" ht="18.75" customHeight="1">
      <c r="B190" s="28"/>
      <c r="C190" s="113"/>
      <c r="D190" s="113"/>
      <c r="E190" s="113"/>
      <c r="F190" s="113"/>
      <c r="G190" s="300">
        <v>0.5</v>
      </c>
      <c r="H190" s="300">
        <v>0</v>
      </c>
      <c r="I190" s="300">
        <v>4.5454545454545456E-2</v>
      </c>
      <c r="J190" s="300">
        <v>0.18181818181818182</v>
      </c>
      <c r="K190" s="300">
        <v>0.18181818181818182</v>
      </c>
      <c r="L190" s="300">
        <v>4.5454545454545456E-2</v>
      </c>
      <c r="M190" s="300">
        <v>4.5454545454545456E-2</v>
      </c>
      <c r="N190" s="811"/>
      <c r="O190" s="105"/>
      <c r="P190" s="792"/>
      <c r="Q190" s="792"/>
      <c r="R190" s="792"/>
      <c r="S190" s="792"/>
      <c r="T190" s="792"/>
      <c r="U190" s="792"/>
      <c r="V190" s="792"/>
      <c r="W190" s="792"/>
      <c r="X190" s="792"/>
      <c r="Y190" s="792"/>
      <c r="Z190" s="792"/>
      <c r="AA190" s="792"/>
      <c r="AB190" s="792"/>
      <c r="AC190" s="792"/>
      <c r="AD190" s="792"/>
      <c r="AE190" s="792"/>
      <c r="AF190" s="792"/>
      <c r="AG190" s="792"/>
      <c r="AH190" s="792"/>
      <c r="AI190" s="792"/>
      <c r="AJ190" s="792"/>
      <c r="AK190" s="792"/>
      <c r="AL190" s="792"/>
      <c r="AM190" s="792"/>
      <c r="AN190" s="792"/>
      <c r="AO190" s="792"/>
      <c r="AP190" s="792"/>
      <c r="AQ190" s="792"/>
      <c r="AR190" s="792"/>
      <c r="AS190" s="792"/>
      <c r="AT190" s="792"/>
      <c r="AU190" s="792"/>
      <c r="AV190" s="792"/>
      <c r="AW190" s="792"/>
      <c r="AX190" s="792"/>
      <c r="AY190" s="792"/>
      <c r="AZ190" s="792"/>
      <c r="BA190" s="792"/>
      <c r="BB190" s="792"/>
      <c r="BC190" s="793"/>
    </row>
    <row r="191" spans="2:56" ht="48" customHeight="1">
      <c r="B191" s="115" t="s">
        <v>165</v>
      </c>
      <c r="C191" s="116" t="s">
        <v>166</v>
      </c>
      <c r="D191" s="116"/>
      <c r="E191" s="116"/>
      <c r="F191" s="116"/>
      <c r="G191" s="116"/>
      <c r="H191" s="116"/>
      <c r="I191" s="116"/>
      <c r="J191" s="116"/>
      <c r="K191" s="116"/>
      <c r="L191" s="116"/>
      <c r="M191" s="116"/>
      <c r="N191" s="809" t="s">
        <v>167</v>
      </c>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841"/>
      <c r="AY191" s="841"/>
      <c r="AZ191" s="841"/>
      <c r="BA191" s="841"/>
      <c r="BB191" s="841"/>
      <c r="BC191" s="842"/>
    </row>
    <row r="192" spans="2:56" ht="16.350000000000001" customHeight="1">
      <c r="B192" s="42"/>
      <c r="C192" s="43" t="s">
        <v>168</v>
      </c>
      <c r="D192" s="43"/>
      <c r="E192" s="43"/>
      <c r="F192" s="43"/>
      <c r="G192" s="43"/>
      <c r="H192" s="43"/>
      <c r="I192" s="43"/>
      <c r="J192" s="43"/>
      <c r="K192" s="43"/>
      <c r="L192" s="43"/>
      <c r="M192" s="43"/>
      <c r="N192" s="810"/>
      <c r="O192" s="824"/>
      <c r="P192" s="824"/>
      <c r="Q192" s="824"/>
      <c r="R192" s="824"/>
      <c r="S192" s="824"/>
      <c r="T192" s="824"/>
      <c r="U192" s="824"/>
      <c r="V192" s="824"/>
      <c r="W192" s="824"/>
      <c r="X192" s="824"/>
      <c r="Y192" s="824"/>
      <c r="Z192" s="824"/>
      <c r="AA192" s="824"/>
      <c r="AB192" s="824"/>
      <c r="AC192" s="824"/>
      <c r="AD192" s="824"/>
      <c r="AE192" s="824"/>
      <c r="AF192" s="824"/>
      <c r="AG192" s="824"/>
      <c r="AH192" s="824"/>
      <c r="AI192" s="824"/>
      <c r="AJ192" s="824"/>
      <c r="AK192" s="824"/>
      <c r="AL192" s="824"/>
      <c r="AM192" s="824"/>
      <c r="AN192" s="824"/>
      <c r="AO192" s="824"/>
      <c r="AP192" s="824"/>
      <c r="AQ192" s="824"/>
      <c r="AR192" s="824"/>
      <c r="AS192" s="824"/>
      <c r="AT192" s="824"/>
      <c r="AU192" s="824"/>
      <c r="AV192" s="824"/>
      <c r="AW192" s="824"/>
      <c r="AX192" s="824"/>
      <c r="AY192" s="824"/>
      <c r="AZ192" s="824"/>
      <c r="BA192" s="824"/>
      <c r="BB192" s="824"/>
      <c r="BC192" s="843"/>
    </row>
    <row r="193" spans="2:55" ht="16.350000000000001" customHeight="1">
      <c r="B193" s="42"/>
      <c r="C193" s="20" t="s">
        <v>169</v>
      </c>
      <c r="D193" s="20"/>
      <c r="E193" s="20"/>
      <c r="F193" s="20"/>
      <c r="G193" s="20"/>
      <c r="H193" s="20"/>
      <c r="I193" s="20"/>
      <c r="J193" s="20"/>
      <c r="K193" s="20"/>
      <c r="L193" s="20"/>
      <c r="M193" s="20"/>
      <c r="N193" s="810"/>
      <c r="O193" s="22">
        <v>0.78048780487804881</v>
      </c>
      <c r="P193" s="278" t="s">
        <v>52</v>
      </c>
      <c r="Q193" s="325" t="s">
        <v>53</v>
      </c>
      <c r="R193" s="278" t="s">
        <v>52</v>
      </c>
      <c r="S193" s="325" t="s">
        <v>52</v>
      </c>
      <c r="T193" s="278" t="s">
        <v>52</v>
      </c>
      <c r="U193" s="278" t="s">
        <v>52</v>
      </c>
      <c r="V193" s="278" t="s">
        <v>52</v>
      </c>
      <c r="W193" s="748" t="s">
        <v>52</v>
      </c>
      <c r="X193" s="765" t="s">
        <v>53</v>
      </c>
      <c r="Y193" s="278" t="s">
        <v>52</v>
      </c>
      <c r="Z193" s="278" t="s">
        <v>52</v>
      </c>
      <c r="AA193" s="325" t="s">
        <v>52</v>
      </c>
      <c r="AB193" s="325" t="s">
        <v>52</v>
      </c>
      <c r="AC193" s="278" t="s">
        <v>52</v>
      </c>
      <c r="AD193" s="278" t="s">
        <v>52</v>
      </c>
      <c r="AE193" s="278" t="s">
        <v>53</v>
      </c>
      <c r="AF193" s="323" t="s">
        <v>53</v>
      </c>
      <c r="AG193" s="325" t="s">
        <v>52</v>
      </c>
      <c r="AH193" s="325" t="s">
        <v>52</v>
      </c>
      <c r="AI193" s="325" t="s">
        <v>52</v>
      </c>
      <c r="AJ193" s="278" t="s">
        <v>52</v>
      </c>
      <c r="AK193" s="325" t="s">
        <v>52</v>
      </c>
      <c r="AL193" s="278" t="s">
        <v>52</v>
      </c>
      <c r="AM193" s="278" t="s">
        <v>53</v>
      </c>
      <c r="AN193" s="278" t="s">
        <v>52</v>
      </c>
      <c r="AO193" s="325" t="s">
        <v>52</v>
      </c>
      <c r="AP193" s="325" t="s">
        <v>52</v>
      </c>
      <c r="AQ193" s="325" t="s">
        <v>53</v>
      </c>
      <c r="AR193" s="278" t="s">
        <v>52</v>
      </c>
      <c r="AS193" s="325" t="s">
        <v>52</v>
      </c>
      <c r="AT193" s="325" t="s">
        <v>52</v>
      </c>
      <c r="AU193" s="278" t="s">
        <v>52</v>
      </c>
      <c r="AV193" s="325" t="s">
        <v>52</v>
      </c>
      <c r="AW193" s="325" t="s">
        <v>53</v>
      </c>
      <c r="AX193" s="325" t="s">
        <v>52</v>
      </c>
      <c r="AY193" s="278" t="s">
        <v>52</v>
      </c>
      <c r="AZ193" s="325" t="s">
        <v>52</v>
      </c>
      <c r="BA193" s="325" t="s">
        <v>53</v>
      </c>
      <c r="BB193" s="325" t="s">
        <v>52</v>
      </c>
      <c r="BC193" s="325" t="s">
        <v>53</v>
      </c>
    </row>
    <row r="194" spans="2:55" ht="16.350000000000001" customHeight="1">
      <c r="B194" s="42"/>
      <c r="C194" s="20" t="s">
        <v>170</v>
      </c>
      <c r="D194" s="20"/>
      <c r="E194" s="20"/>
      <c r="F194" s="20"/>
      <c r="G194" s="20"/>
      <c r="H194" s="20"/>
      <c r="I194" s="20"/>
      <c r="J194" s="20"/>
      <c r="K194" s="20"/>
      <c r="L194" s="20"/>
      <c r="M194" s="20"/>
      <c r="N194" s="810"/>
      <c r="O194" s="22">
        <v>0.87804878048780488</v>
      </c>
      <c r="P194" s="278" t="s">
        <v>52</v>
      </c>
      <c r="Q194" s="325" t="s">
        <v>52</v>
      </c>
      <c r="R194" s="278" t="s">
        <v>52</v>
      </c>
      <c r="S194" s="325" t="s">
        <v>52</v>
      </c>
      <c r="T194" s="278" t="s">
        <v>52</v>
      </c>
      <c r="U194" s="278" t="s">
        <v>52</v>
      </c>
      <c r="V194" s="278" t="s">
        <v>52</v>
      </c>
      <c r="W194" s="748" t="s">
        <v>52</v>
      </c>
      <c r="X194" s="765" t="s">
        <v>53</v>
      </c>
      <c r="Y194" s="278" t="s">
        <v>52</v>
      </c>
      <c r="Z194" s="278" t="s">
        <v>52</v>
      </c>
      <c r="AA194" s="325" t="s">
        <v>52</v>
      </c>
      <c r="AB194" s="325" t="s">
        <v>52</v>
      </c>
      <c r="AC194" s="278" t="s">
        <v>52</v>
      </c>
      <c r="AD194" s="278" t="s">
        <v>52</v>
      </c>
      <c r="AE194" s="278" t="s">
        <v>53</v>
      </c>
      <c r="AF194" s="323" t="s">
        <v>53</v>
      </c>
      <c r="AG194" s="325" t="s">
        <v>52</v>
      </c>
      <c r="AH194" s="325" t="s">
        <v>52</v>
      </c>
      <c r="AI194" s="325" t="s">
        <v>52</v>
      </c>
      <c r="AJ194" s="278" t="s">
        <v>52</v>
      </c>
      <c r="AK194" s="325" t="s">
        <v>52</v>
      </c>
      <c r="AL194" s="278" t="s">
        <v>52</v>
      </c>
      <c r="AM194" s="278" t="s">
        <v>52</v>
      </c>
      <c r="AN194" s="278" t="s">
        <v>52</v>
      </c>
      <c r="AO194" s="325" t="s">
        <v>52</v>
      </c>
      <c r="AP194" s="325" t="s">
        <v>52</v>
      </c>
      <c r="AQ194" s="325" t="s">
        <v>53</v>
      </c>
      <c r="AR194" s="278" t="s">
        <v>52</v>
      </c>
      <c r="AS194" s="325" t="s">
        <v>52</v>
      </c>
      <c r="AT194" s="325" t="s">
        <v>52</v>
      </c>
      <c r="AU194" s="278" t="s">
        <v>52</v>
      </c>
      <c r="AV194" s="325" t="s">
        <v>52</v>
      </c>
      <c r="AW194" s="325" t="s">
        <v>52</v>
      </c>
      <c r="AX194" s="325" t="s">
        <v>52</v>
      </c>
      <c r="AY194" s="278" t="s">
        <v>52</v>
      </c>
      <c r="AZ194" s="325" t="s">
        <v>52</v>
      </c>
      <c r="BA194" s="325" t="s">
        <v>52</v>
      </c>
      <c r="BB194" s="325" t="s">
        <v>52</v>
      </c>
      <c r="BC194" s="325" t="s">
        <v>53</v>
      </c>
    </row>
    <row r="195" spans="2:55" ht="16.350000000000001" customHeight="1">
      <c r="B195" s="42"/>
      <c r="C195" s="20" t="s">
        <v>171</v>
      </c>
      <c r="D195" s="20"/>
      <c r="E195" s="20"/>
      <c r="F195" s="20"/>
      <c r="G195" s="20"/>
      <c r="H195" s="20"/>
      <c r="I195" s="20"/>
      <c r="J195" s="20"/>
      <c r="K195" s="20"/>
      <c r="L195" s="20"/>
      <c r="M195" s="20"/>
      <c r="N195" s="810"/>
      <c r="O195" s="22">
        <v>0.82499999999999996</v>
      </c>
      <c r="P195" s="278" t="s">
        <v>52</v>
      </c>
      <c r="Q195" s="325" t="s">
        <v>53</v>
      </c>
      <c r="R195" s="278" t="s">
        <v>52</v>
      </c>
      <c r="S195" s="325" t="s">
        <v>52</v>
      </c>
      <c r="T195" s="278" t="s">
        <v>52</v>
      </c>
      <c r="U195" s="278" t="s">
        <v>52</v>
      </c>
      <c r="V195" s="278" t="s">
        <v>52</v>
      </c>
      <c r="W195" s="748" t="s">
        <v>52</v>
      </c>
      <c r="X195" s="765" t="s">
        <v>53</v>
      </c>
      <c r="Y195" s="278" t="s">
        <v>52</v>
      </c>
      <c r="Z195" s="278" t="s">
        <v>52</v>
      </c>
      <c r="AA195" s="325" t="s">
        <v>52</v>
      </c>
      <c r="AB195" s="325" t="s">
        <v>52</v>
      </c>
      <c r="AC195" s="278" t="s">
        <v>52</v>
      </c>
      <c r="AD195" s="278" t="s">
        <v>52</v>
      </c>
      <c r="AE195" s="278" t="s">
        <v>53</v>
      </c>
      <c r="AF195" s="323" t="s">
        <v>52</v>
      </c>
      <c r="AG195" s="325" t="s">
        <v>52</v>
      </c>
      <c r="AH195" s="325" t="s">
        <v>52</v>
      </c>
      <c r="AI195" s="325" t="s">
        <v>52</v>
      </c>
      <c r="AJ195" s="278" t="s">
        <v>52</v>
      </c>
      <c r="AK195" s="325" t="s">
        <v>52</v>
      </c>
      <c r="AL195" s="278" t="s">
        <v>52</v>
      </c>
      <c r="AM195" s="325" t="s">
        <v>59</v>
      </c>
      <c r="AN195" s="278" t="s">
        <v>52</v>
      </c>
      <c r="AO195" s="325" t="s">
        <v>52</v>
      </c>
      <c r="AP195" s="325" t="s">
        <v>52</v>
      </c>
      <c r="AQ195" s="325" t="s">
        <v>53</v>
      </c>
      <c r="AR195" s="278" t="s">
        <v>52</v>
      </c>
      <c r="AS195" s="325" t="s">
        <v>52</v>
      </c>
      <c r="AT195" s="325" t="s">
        <v>52</v>
      </c>
      <c r="AU195" s="278" t="s">
        <v>52</v>
      </c>
      <c r="AV195" s="325" t="s">
        <v>52</v>
      </c>
      <c r="AW195" s="325" t="s">
        <v>53</v>
      </c>
      <c r="AX195" s="325" t="s">
        <v>52</v>
      </c>
      <c r="AY195" s="278" t="s">
        <v>52</v>
      </c>
      <c r="AZ195" s="325" t="s">
        <v>52</v>
      </c>
      <c r="BA195" s="325" t="s">
        <v>53</v>
      </c>
      <c r="BB195" s="325" t="s">
        <v>52</v>
      </c>
      <c r="BC195" s="325" t="s">
        <v>53</v>
      </c>
    </row>
    <row r="196" spans="2:55" ht="16.350000000000001" customHeight="1">
      <c r="B196" s="42"/>
      <c r="C196" s="20" t="s">
        <v>172</v>
      </c>
      <c r="D196" s="20"/>
      <c r="E196" s="20"/>
      <c r="F196" s="20"/>
      <c r="G196" s="20"/>
      <c r="H196" s="20"/>
      <c r="I196" s="20"/>
      <c r="J196" s="20"/>
      <c r="K196" s="20"/>
      <c r="L196" s="20"/>
      <c r="M196" s="20"/>
      <c r="N196" s="810"/>
      <c r="O196" s="22">
        <v>0.90243902439024393</v>
      </c>
      <c r="P196" s="278" t="s">
        <v>52</v>
      </c>
      <c r="Q196" s="325" t="s">
        <v>52</v>
      </c>
      <c r="R196" s="278" t="s">
        <v>52</v>
      </c>
      <c r="S196" s="325" t="s">
        <v>52</v>
      </c>
      <c r="T196" s="278" t="s">
        <v>52</v>
      </c>
      <c r="U196" s="278" t="s">
        <v>52</v>
      </c>
      <c r="V196" s="278" t="s">
        <v>52</v>
      </c>
      <c r="W196" s="748" t="s">
        <v>52</v>
      </c>
      <c r="X196" s="765" t="s">
        <v>53</v>
      </c>
      <c r="Y196" s="278" t="s">
        <v>52</v>
      </c>
      <c r="Z196" s="278" t="s">
        <v>52</v>
      </c>
      <c r="AA196" s="325" t="s">
        <v>52</v>
      </c>
      <c r="AB196" s="325" t="s">
        <v>52</v>
      </c>
      <c r="AC196" s="278" t="s">
        <v>52</v>
      </c>
      <c r="AD196" s="278" t="s">
        <v>52</v>
      </c>
      <c r="AE196" s="278" t="s">
        <v>53</v>
      </c>
      <c r="AF196" s="323" t="s">
        <v>52</v>
      </c>
      <c r="AG196" s="325" t="s">
        <v>52</v>
      </c>
      <c r="AH196" s="325" t="s">
        <v>52</v>
      </c>
      <c r="AI196" s="325" t="s">
        <v>52</v>
      </c>
      <c r="AJ196" s="278" t="s">
        <v>52</v>
      </c>
      <c r="AK196" s="325" t="s">
        <v>52</v>
      </c>
      <c r="AL196" s="278" t="s">
        <v>52</v>
      </c>
      <c r="AM196" s="278" t="s">
        <v>52</v>
      </c>
      <c r="AN196" s="278" t="s">
        <v>52</v>
      </c>
      <c r="AO196" s="325" t="s">
        <v>52</v>
      </c>
      <c r="AP196" s="325" t="s">
        <v>52</v>
      </c>
      <c r="AQ196" s="325" t="s">
        <v>53</v>
      </c>
      <c r="AR196" s="278" t="s">
        <v>52</v>
      </c>
      <c r="AS196" s="325" t="s">
        <v>52</v>
      </c>
      <c r="AT196" s="325" t="s">
        <v>52</v>
      </c>
      <c r="AU196" s="278" t="s">
        <v>52</v>
      </c>
      <c r="AV196" s="325" t="s">
        <v>52</v>
      </c>
      <c r="AW196" s="325" t="s">
        <v>52</v>
      </c>
      <c r="AX196" s="325" t="s">
        <v>52</v>
      </c>
      <c r="AY196" s="278" t="s">
        <v>52</v>
      </c>
      <c r="AZ196" s="325" t="s">
        <v>52</v>
      </c>
      <c r="BA196" s="325" t="s">
        <v>52</v>
      </c>
      <c r="BB196" s="325" t="s">
        <v>52</v>
      </c>
      <c r="BC196" s="325" t="s">
        <v>53</v>
      </c>
    </row>
    <row r="197" spans="2:55" ht="16.350000000000001" customHeight="1">
      <c r="B197" s="67"/>
      <c r="C197" s="20" t="s">
        <v>173</v>
      </c>
      <c r="D197" s="20"/>
      <c r="E197" s="20"/>
      <c r="F197" s="20"/>
      <c r="G197" s="20"/>
      <c r="H197" s="20"/>
      <c r="I197" s="20"/>
      <c r="J197" s="20"/>
      <c r="K197" s="20"/>
      <c r="L197" s="20"/>
      <c r="M197" s="20"/>
      <c r="N197" s="810"/>
      <c r="O197" s="22">
        <v>0.90243902439024393</v>
      </c>
      <c r="P197" s="278" t="s">
        <v>52</v>
      </c>
      <c r="Q197" s="325" t="s">
        <v>52</v>
      </c>
      <c r="R197" s="278" t="s">
        <v>52</v>
      </c>
      <c r="S197" s="325" t="s">
        <v>52</v>
      </c>
      <c r="T197" s="278" t="s">
        <v>52</v>
      </c>
      <c r="U197" s="278" t="s">
        <v>52</v>
      </c>
      <c r="V197" s="278" t="s">
        <v>52</v>
      </c>
      <c r="W197" s="748" t="s">
        <v>52</v>
      </c>
      <c r="X197" s="765" t="s">
        <v>53</v>
      </c>
      <c r="Y197" s="278" t="s">
        <v>52</v>
      </c>
      <c r="Z197" s="325" t="s">
        <v>53</v>
      </c>
      <c r="AA197" s="325" t="s">
        <v>52</v>
      </c>
      <c r="AB197" s="325" t="s">
        <v>52</v>
      </c>
      <c r="AC197" s="278" t="s">
        <v>52</v>
      </c>
      <c r="AD197" s="278" t="s">
        <v>52</v>
      </c>
      <c r="AE197" s="278" t="s">
        <v>52</v>
      </c>
      <c r="AF197" s="323" t="s">
        <v>52</v>
      </c>
      <c r="AG197" s="325" t="s">
        <v>52</v>
      </c>
      <c r="AH197" s="325" t="s">
        <v>52</v>
      </c>
      <c r="AI197" s="325" t="s">
        <v>52</v>
      </c>
      <c r="AJ197" s="278" t="s">
        <v>52</v>
      </c>
      <c r="AK197" s="325" t="s">
        <v>52</v>
      </c>
      <c r="AL197" s="278" t="s">
        <v>52</v>
      </c>
      <c r="AM197" s="278" t="s">
        <v>52</v>
      </c>
      <c r="AN197" s="278" t="s">
        <v>52</v>
      </c>
      <c r="AO197" s="325" t="s">
        <v>52</v>
      </c>
      <c r="AP197" s="325" t="s">
        <v>52</v>
      </c>
      <c r="AQ197" s="325" t="s">
        <v>53</v>
      </c>
      <c r="AR197" s="278" t="s">
        <v>52</v>
      </c>
      <c r="AS197" s="325" t="s">
        <v>52</v>
      </c>
      <c r="AT197" s="325" t="s">
        <v>52</v>
      </c>
      <c r="AU197" s="278" t="s">
        <v>52</v>
      </c>
      <c r="AV197" s="325" t="s">
        <v>52</v>
      </c>
      <c r="AW197" s="325" t="s">
        <v>52</v>
      </c>
      <c r="AX197" s="325" t="s">
        <v>52</v>
      </c>
      <c r="AY197" s="278" t="s">
        <v>52</v>
      </c>
      <c r="AZ197" s="325" t="s">
        <v>52</v>
      </c>
      <c r="BA197" s="325" t="s">
        <v>52</v>
      </c>
      <c r="BB197" s="325" t="s">
        <v>52</v>
      </c>
      <c r="BC197" s="325" t="s">
        <v>53</v>
      </c>
    </row>
    <row r="198" spans="2:55" ht="16.350000000000001" customHeight="1">
      <c r="B198" s="42"/>
      <c r="C198" s="20" t="s">
        <v>174</v>
      </c>
      <c r="D198" s="20"/>
      <c r="E198" s="20"/>
      <c r="F198" s="20"/>
      <c r="G198" s="20"/>
      <c r="H198" s="20"/>
      <c r="I198" s="20"/>
      <c r="J198" s="20"/>
      <c r="K198" s="20"/>
      <c r="L198" s="20"/>
      <c r="M198" s="20"/>
      <c r="N198" s="810"/>
      <c r="O198" s="22">
        <v>0.87179487179487181</v>
      </c>
      <c r="P198" s="278" t="s">
        <v>52</v>
      </c>
      <c r="Q198" s="325" t="s">
        <v>52</v>
      </c>
      <c r="R198" s="278" t="s">
        <v>52</v>
      </c>
      <c r="S198" s="325" t="s">
        <v>52</v>
      </c>
      <c r="T198" s="278" t="s">
        <v>52</v>
      </c>
      <c r="U198" s="278" t="s">
        <v>52</v>
      </c>
      <c r="V198" s="278" t="s">
        <v>52</v>
      </c>
      <c r="W198" s="748" t="s">
        <v>52</v>
      </c>
      <c r="X198" s="765" t="s">
        <v>53</v>
      </c>
      <c r="Y198" s="278" t="s">
        <v>52</v>
      </c>
      <c r="Z198" s="325" t="s">
        <v>53</v>
      </c>
      <c r="AA198" s="325" t="s">
        <v>52</v>
      </c>
      <c r="AB198" s="325" t="s">
        <v>52</v>
      </c>
      <c r="AC198" s="278" t="s">
        <v>52</v>
      </c>
      <c r="AD198" s="278" t="s">
        <v>52</v>
      </c>
      <c r="AE198" s="278" t="s">
        <v>52</v>
      </c>
      <c r="AF198" s="323" t="s">
        <v>52</v>
      </c>
      <c r="AG198" s="325" t="s">
        <v>52</v>
      </c>
      <c r="AH198" s="325" t="s">
        <v>52</v>
      </c>
      <c r="AI198" s="325" t="s">
        <v>52</v>
      </c>
      <c r="AJ198" s="278" t="s">
        <v>52</v>
      </c>
      <c r="AK198" s="325" t="s">
        <v>52</v>
      </c>
      <c r="AL198" s="278" t="s">
        <v>52</v>
      </c>
      <c r="AM198" s="325" t="s">
        <v>59</v>
      </c>
      <c r="AN198" s="278" t="s">
        <v>52</v>
      </c>
      <c r="AO198" s="325" t="s">
        <v>52</v>
      </c>
      <c r="AP198" s="325" t="s">
        <v>52</v>
      </c>
      <c r="AQ198" s="325" t="s">
        <v>53</v>
      </c>
      <c r="AR198" s="278" t="s">
        <v>52</v>
      </c>
      <c r="AS198" s="325" t="s">
        <v>52</v>
      </c>
      <c r="AT198" s="325" t="s">
        <v>53</v>
      </c>
      <c r="AU198" s="278" t="s">
        <v>52</v>
      </c>
      <c r="AV198" s="325" t="s">
        <v>52</v>
      </c>
      <c r="AW198" s="325" t="s">
        <v>52</v>
      </c>
      <c r="AX198" s="325" t="s">
        <v>52</v>
      </c>
      <c r="AY198" s="278" t="s">
        <v>52</v>
      </c>
      <c r="AZ198" s="325" t="s">
        <v>52</v>
      </c>
      <c r="BA198" s="325" t="s">
        <v>59</v>
      </c>
      <c r="BB198" s="325" t="s">
        <v>52</v>
      </c>
      <c r="BC198" s="325" t="s">
        <v>53</v>
      </c>
    </row>
    <row r="199" spans="2:55" ht="16.350000000000001" customHeight="1">
      <c r="B199" s="67"/>
      <c r="C199" s="20" t="s">
        <v>175</v>
      </c>
      <c r="D199" s="20"/>
      <c r="E199" s="20"/>
      <c r="F199" s="20"/>
      <c r="G199" s="20"/>
      <c r="H199" s="20"/>
      <c r="I199" s="20"/>
      <c r="J199" s="20"/>
      <c r="K199" s="20"/>
      <c r="L199" s="20"/>
      <c r="M199" s="20"/>
      <c r="N199" s="810"/>
      <c r="O199" s="22">
        <v>0.85</v>
      </c>
      <c r="P199" s="278" t="s">
        <v>52</v>
      </c>
      <c r="Q199" s="325" t="s">
        <v>52</v>
      </c>
      <c r="R199" s="278" t="s">
        <v>52</v>
      </c>
      <c r="S199" s="325" t="s">
        <v>52</v>
      </c>
      <c r="T199" s="278" t="s">
        <v>52</v>
      </c>
      <c r="U199" s="278" t="s">
        <v>52</v>
      </c>
      <c r="V199" s="278" t="s">
        <v>52</v>
      </c>
      <c r="W199" s="748" t="s">
        <v>52</v>
      </c>
      <c r="X199" s="765" t="s">
        <v>53</v>
      </c>
      <c r="Y199" s="278" t="s">
        <v>52</v>
      </c>
      <c r="Z199" s="325" t="s">
        <v>53</v>
      </c>
      <c r="AA199" s="325" t="s">
        <v>52</v>
      </c>
      <c r="AB199" s="325" t="s">
        <v>52</v>
      </c>
      <c r="AC199" s="278" t="s">
        <v>52</v>
      </c>
      <c r="AD199" s="278" t="s">
        <v>52</v>
      </c>
      <c r="AE199" s="278" t="s">
        <v>53</v>
      </c>
      <c r="AF199" s="323" t="s">
        <v>52</v>
      </c>
      <c r="AG199" s="325" t="s">
        <v>52</v>
      </c>
      <c r="AH199" s="325" t="s">
        <v>52</v>
      </c>
      <c r="AI199" s="325" t="s">
        <v>52</v>
      </c>
      <c r="AJ199" s="278" t="s">
        <v>52</v>
      </c>
      <c r="AK199" s="325" t="s">
        <v>52</v>
      </c>
      <c r="AL199" s="278" t="s">
        <v>52</v>
      </c>
      <c r="AM199" s="325" t="s">
        <v>59</v>
      </c>
      <c r="AN199" s="278" t="s">
        <v>52</v>
      </c>
      <c r="AO199" s="325" t="s">
        <v>52</v>
      </c>
      <c r="AP199" s="325" t="s">
        <v>52</v>
      </c>
      <c r="AQ199" s="325" t="s">
        <v>53</v>
      </c>
      <c r="AR199" s="278" t="s">
        <v>52</v>
      </c>
      <c r="AS199" s="325" t="s">
        <v>52</v>
      </c>
      <c r="AT199" s="325" t="s">
        <v>53</v>
      </c>
      <c r="AU199" s="278" t="s">
        <v>52</v>
      </c>
      <c r="AV199" s="325" t="s">
        <v>52</v>
      </c>
      <c r="AW199" s="325" t="s">
        <v>52</v>
      </c>
      <c r="AX199" s="325" t="s">
        <v>52</v>
      </c>
      <c r="AY199" s="278" t="s">
        <v>52</v>
      </c>
      <c r="AZ199" s="325" t="s">
        <v>52</v>
      </c>
      <c r="BA199" s="325" t="s">
        <v>52</v>
      </c>
      <c r="BB199" s="325" t="s">
        <v>52</v>
      </c>
      <c r="BC199" s="325" t="s">
        <v>53</v>
      </c>
    </row>
    <row r="200" spans="2:55" ht="16.350000000000001" customHeight="1">
      <c r="B200" s="67"/>
      <c r="C200" s="20" t="s">
        <v>176</v>
      </c>
      <c r="D200" s="20"/>
      <c r="E200" s="20"/>
      <c r="F200" s="20"/>
      <c r="G200" s="20"/>
      <c r="H200" s="20"/>
      <c r="I200" s="20"/>
      <c r="J200" s="20"/>
      <c r="K200" s="20"/>
      <c r="L200" s="20"/>
      <c r="M200" s="20"/>
      <c r="N200" s="810"/>
      <c r="O200" s="22">
        <v>0.87804878048780488</v>
      </c>
      <c r="P200" s="278" t="s">
        <v>52</v>
      </c>
      <c r="Q200" s="325" t="s">
        <v>52</v>
      </c>
      <c r="R200" s="278" t="s">
        <v>52</v>
      </c>
      <c r="S200" s="325" t="s">
        <v>52</v>
      </c>
      <c r="T200" s="278" t="s">
        <v>52</v>
      </c>
      <c r="U200" s="278" t="s">
        <v>52</v>
      </c>
      <c r="V200" s="278" t="s">
        <v>52</v>
      </c>
      <c r="W200" s="748" t="s">
        <v>52</v>
      </c>
      <c r="X200" s="765" t="s">
        <v>53</v>
      </c>
      <c r="Y200" s="278" t="s">
        <v>52</v>
      </c>
      <c r="Z200" s="325" t="s">
        <v>53</v>
      </c>
      <c r="AA200" s="325" t="s">
        <v>52</v>
      </c>
      <c r="AB200" s="325" t="s">
        <v>52</v>
      </c>
      <c r="AC200" s="278" t="s">
        <v>52</v>
      </c>
      <c r="AD200" s="278" t="s">
        <v>52</v>
      </c>
      <c r="AE200" s="278" t="s">
        <v>52</v>
      </c>
      <c r="AF200" s="323" t="s">
        <v>52</v>
      </c>
      <c r="AG200" s="325" t="s">
        <v>52</v>
      </c>
      <c r="AH200" s="325" t="s">
        <v>52</v>
      </c>
      <c r="AI200" s="325" t="s">
        <v>52</v>
      </c>
      <c r="AJ200" s="278" t="s">
        <v>52</v>
      </c>
      <c r="AK200" s="325" t="s">
        <v>52</v>
      </c>
      <c r="AL200" s="278" t="s">
        <v>52</v>
      </c>
      <c r="AM200" s="278" t="s">
        <v>52</v>
      </c>
      <c r="AN200" s="278" t="s">
        <v>52</v>
      </c>
      <c r="AO200" s="325" t="s">
        <v>52</v>
      </c>
      <c r="AP200" s="325" t="s">
        <v>52</v>
      </c>
      <c r="AQ200" s="325" t="s">
        <v>53</v>
      </c>
      <c r="AR200" s="278" t="s">
        <v>52</v>
      </c>
      <c r="AS200" s="325" t="s">
        <v>52</v>
      </c>
      <c r="AT200" s="325" t="s">
        <v>53</v>
      </c>
      <c r="AU200" s="278" t="s">
        <v>52</v>
      </c>
      <c r="AV200" s="325" t="s">
        <v>52</v>
      </c>
      <c r="AW200" s="325" t="s">
        <v>52</v>
      </c>
      <c r="AX200" s="325" t="s">
        <v>52</v>
      </c>
      <c r="AY200" s="278" t="s">
        <v>52</v>
      </c>
      <c r="AZ200" s="325" t="s">
        <v>52</v>
      </c>
      <c r="BA200" s="325" t="s">
        <v>52</v>
      </c>
      <c r="BB200" s="325" t="s">
        <v>52</v>
      </c>
      <c r="BC200" s="325" t="s">
        <v>53</v>
      </c>
    </row>
    <row r="201" spans="2:55" ht="16.350000000000001" customHeight="1">
      <c r="B201" s="67"/>
      <c r="C201" s="20" t="s">
        <v>177</v>
      </c>
      <c r="D201" s="20"/>
      <c r="E201" s="20"/>
      <c r="F201" s="20"/>
      <c r="G201" s="20"/>
      <c r="H201" s="20"/>
      <c r="I201" s="20"/>
      <c r="J201" s="20"/>
      <c r="K201" s="20"/>
      <c r="L201" s="20"/>
      <c r="M201" s="20"/>
      <c r="N201" s="810"/>
      <c r="O201" s="22">
        <v>0.85</v>
      </c>
      <c r="P201" s="278" t="s">
        <v>59</v>
      </c>
      <c r="Q201" s="325" t="s">
        <v>52</v>
      </c>
      <c r="R201" s="278" t="s">
        <v>52</v>
      </c>
      <c r="S201" s="325" t="s">
        <v>52</v>
      </c>
      <c r="T201" s="278" t="s">
        <v>52</v>
      </c>
      <c r="U201" s="278" t="s">
        <v>52</v>
      </c>
      <c r="V201" s="278" t="s">
        <v>52</v>
      </c>
      <c r="W201" s="748" t="s">
        <v>52</v>
      </c>
      <c r="X201" s="765" t="s">
        <v>53</v>
      </c>
      <c r="Y201" s="278" t="s">
        <v>52</v>
      </c>
      <c r="Z201" s="278" t="s">
        <v>52</v>
      </c>
      <c r="AA201" s="325" t="s">
        <v>52</v>
      </c>
      <c r="AB201" s="325" t="s">
        <v>52</v>
      </c>
      <c r="AC201" s="278" t="s">
        <v>52</v>
      </c>
      <c r="AD201" s="278" t="s">
        <v>52</v>
      </c>
      <c r="AE201" s="278" t="s">
        <v>53</v>
      </c>
      <c r="AF201" s="323" t="s">
        <v>53</v>
      </c>
      <c r="AG201" s="325" t="s">
        <v>52</v>
      </c>
      <c r="AH201" s="325" t="s">
        <v>52</v>
      </c>
      <c r="AI201" s="325" t="s">
        <v>52</v>
      </c>
      <c r="AJ201" s="278" t="s">
        <v>52</v>
      </c>
      <c r="AK201" s="325" t="s">
        <v>52</v>
      </c>
      <c r="AL201" s="278" t="s">
        <v>52</v>
      </c>
      <c r="AM201" s="278" t="s">
        <v>52</v>
      </c>
      <c r="AN201" s="278" t="s">
        <v>52</v>
      </c>
      <c r="AO201" s="325" t="s">
        <v>52</v>
      </c>
      <c r="AP201" s="325" t="s">
        <v>52</v>
      </c>
      <c r="AQ201" s="325" t="s">
        <v>53</v>
      </c>
      <c r="AR201" s="278" t="s">
        <v>52</v>
      </c>
      <c r="AS201" s="325" t="s">
        <v>52</v>
      </c>
      <c r="AT201" s="325" t="s">
        <v>53</v>
      </c>
      <c r="AU201" s="278" t="s">
        <v>52</v>
      </c>
      <c r="AV201" s="325" t="s">
        <v>52</v>
      </c>
      <c r="AW201" s="325" t="s">
        <v>52</v>
      </c>
      <c r="AX201" s="325" t="s">
        <v>52</v>
      </c>
      <c r="AY201" s="278" t="s">
        <v>52</v>
      </c>
      <c r="AZ201" s="325" t="s">
        <v>52</v>
      </c>
      <c r="BA201" s="325" t="s">
        <v>52</v>
      </c>
      <c r="BB201" s="325" t="s">
        <v>52</v>
      </c>
      <c r="BC201" s="325" t="s">
        <v>53</v>
      </c>
    </row>
    <row r="202" spans="2:55" ht="16.350000000000001" customHeight="1">
      <c r="B202" s="42"/>
      <c r="C202" s="20" t="s">
        <v>178</v>
      </c>
      <c r="D202" s="20"/>
      <c r="E202" s="20"/>
      <c r="F202" s="20"/>
      <c r="G202" s="20"/>
      <c r="H202" s="20"/>
      <c r="I202" s="20"/>
      <c r="J202" s="20"/>
      <c r="K202" s="20"/>
      <c r="L202" s="20"/>
      <c r="M202" s="20"/>
      <c r="N202" s="810"/>
      <c r="O202" s="22">
        <v>0.82051282051282048</v>
      </c>
      <c r="P202" s="278" t="s">
        <v>53</v>
      </c>
      <c r="Q202" s="325" t="s">
        <v>52</v>
      </c>
      <c r="R202" s="278" t="s">
        <v>52</v>
      </c>
      <c r="S202" s="325" t="s">
        <v>52</v>
      </c>
      <c r="T202" s="278" t="s">
        <v>52</v>
      </c>
      <c r="U202" s="278" t="s">
        <v>52</v>
      </c>
      <c r="V202" s="278" t="s">
        <v>52</v>
      </c>
      <c r="W202" s="748" t="s">
        <v>52</v>
      </c>
      <c r="X202" s="765" t="s">
        <v>53</v>
      </c>
      <c r="Y202" s="278" t="s">
        <v>52</v>
      </c>
      <c r="Z202" s="325" t="s">
        <v>53</v>
      </c>
      <c r="AA202" s="325" t="s">
        <v>52</v>
      </c>
      <c r="AB202" s="325" t="s">
        <v>52</v>
      </c>
      <c r="AC202" s="278" t="s">
        <v>52</v>
      </c>
      <c r="AD202" s="278" t="s">
        <v>52</v>
      </c>
      <c r="AE202" s="278" t="s">
        <v>53</v>
      </c>
      <c r="AF202" s="323" t="s">
        <v>52</v>
      </c>
      <c r="AG202" s="325" t="s">
        <v>52</v>
      </c>
      <c r="AH202" s="325" t="s">
        <v>52</v>
      </c>
      <c r="AI202" s="325" t="s">
        <v>52</v>
      </c>
      <c r="AJ202" s="278" t="s">
        <v>52</v>
      </c>
      <c r="AK202" s="325" t="s">
        <v>52</v>
      </c>
      <c r="AL202" s="278" t="s">
        <v>52</v>
      </c>
      <c r="AM202" s="325" t="s">
        <v>59</v>
      </c>
      <c r="AN202" s="278" t="s">
        <v>52</v>
      </c>
      <c r="AO202" s="325" t="s">
        <v>52</v>
      </c>
      <c r="AP202" s="325" t="s">
        <v>52</v>
      </c>
      <c r="AQ202" s="325" t="s">
        <v>53</v>
      </c>
      <c r="AR202" s="278" t="s">
        <v>52</v>
      </c>
      <c r="AS202" s="325" t="s">
        <v>52</v>
      </c>
      <c r="AT202" s="325" t="s">
        <v>53</v>
      </c>
      <c r="AU202" s="278" t="s">
        <v>52</v>
      </c>
      <c r="AV202" s="325" t="s">
        <v>52</v>
      </c>
      <c r="AW202" s="325" t="s">
        <v>52</v>
      </c>
      <c r="AX202" s="325" t="s">
        <v>52</v>
      </c>
      <c r="AY202" s="278" t="s">
        <v>52</v>
      </c>
      <c r="AZ202" s="325" t="s">
        <v>52</v>
      </c>
      <c r="BA202" s="325" t="s">
        <v>59</v>
      </c>
      <c r="BB202" s="325" t="s">
        <v>52</v>
      </c>
      <c r="BC202" s="325" t="s">
        <v>53</v>
      </c>
    </row>
    <row r="203" spans="2:55" ht="16.350000000000001" customHeight="1">
      <c r="B203" s="42"/>
      <c r="C203" s="20" t="s">
        <v>179</v>
      </c>
      <c r="D203" s="20"/>
      <c r="E203" s="20"/>
      <c r="F203" s="20"/>
      <c r="G203" s="20"/>
      <c r="H203" s="20"/>
      <c r="I203" s="20"/>
      <c r="J203" s="20"/>
      <c r="K203" s="20"/>
      <c r="L203" s="20"/>
      <c r="M203" s="20"/>
      <c r="N203" s="810"/>
      <c r="O203" s="22">
        <v>0.76315789473684215</v>
      </c>
      <c r="P203" s="278" t="s">
        <v>59</v>
      </c>
      <c r="Q203" s="325" t="s">
        <v>52</v>
      </c>
      <c r="R203" s="278" t="s">
        <v>52</v>
      </c>
      <c r="S203" s="325" t="s">
        <v>52</v>
      </c>
      <c r="T203" s="278" t="s">
        <v>52</v>
      </c>
      <c r="U203" s="278" t="s">
        <v>52</v>
      </c>
      <c r="V203" s="278" t="s">
        <v>52</v>
      </c>
      <c r="W203" s="748" t="s">
        <v>52</v>
      </c>
      <c r="X203" s="765" t="s">
        <v>53</v>
      </c>
      <c r="Y203" s="278" t="s">
        <v>52</v>
      </c>
      <c r="Z203" s="325" t="s">
        <v>53</v>
      </c>
      <c r="AA203" s="325" t="s">
        <v>52</v>
      </c>
      <c r="AB203" s="325" t="s">
        <v>52</v>
      </c>
      <c r="AC203" s="278" t="s">
        <v>52</v>
      </c>
      <c r="AD203" s="278" t="s">
        <v>59</v>
      </c>
      <c r="AE203" s="278" t="s">
        <v>53</v>
      </c>
      <c r="AF203" s="323" t="s">
        <v>53</v>
      </c>
      <c r="AG203" s="325" t="s">
        <v>52</v>
      </c>
      <c r="AH203" s="325" t="s">
        <v>52</v>
      </c>
      <c r="AI203" s="325" t="s">
        <v>52</v>
      </c>
      <c r="AJ203" s="278" t="s">
        <v>52</v>
      </c>
      <c r="AK203" s="325" t="s">
        <v>52</v>
      </c>
      <c r="AL203" s="278" t="s">
        <v>52</v>
      </c>
      <c r="AM203" s="325" t="s">
        <v>59</v>
      </c>
      <c r="AN203" s="278" t="s">
        <v>52</v>
      </c>
      <c r="AO203" s="325" t="s">
        <v>53</v>
      </c>
      <c r="AP203" s="325" t="s">
        <v>52</v>
      </c>
      <c r="AQ203" s="325" t="s">
        <v>53</v>
      </c>
      <c r="AR203" s="278" t="s">
        <v>52</v>
      </c>
      <c r="AS203" s="325" t="s">
        <v>52</v>
      </c>
      <c r="AT203" s="325" t="s">
        <v>53</v>
      </c>
      <c r="AU203" s="278" t="s">
        <v>52</v>
      </c>
      <c r="AV203" s="325" t="s">
        <v>52</v>
      </c>
      <c r="AW203" s="325" t="s">
        <v>52</v>
      </c>
      <c r="AX203" s="325" t="s">
        <v>53</v>
      </c>
      <c r="AY203" s="278" t="s">
        <v>52</v>
      </c>
      <c r="AZ203" s="325" t="s">
        <v>52</v>
      </c>
      <c r="BA203" s="325" t="s">
        <v>52</v>
      </c>
      <c r="BB203" s="325" t="s">
        <v>52</v>
      </c>
      <c r="BC203" s="325" t="s">
        <v>53</v>
      </c>
    </row>
    <row r="204" spans="2:55" ht="27.75" customHeight="1">
      <c r="B204" s="42"/>
      <c r="C204" s="121" t="s">
        <v>180</v>
      </c>
      <c r="D204" s="121"/>
      <c r="E204" s="121"/>
      <c r="F204" s="121"/>
      <c r="G204" s="121"/>
      <c r="H204" s="121"/>
      <c r="I204" s="121"/>
      <c r="J204" s="121"/>
      <c r="K204" s="121"/>
      <c r="L204" s="121"/>
      <c r="M204" s="20"/>
      <c r="N204" s="810"/>
      <c r="O204" s="803"/>
      <c r="P204" s="803"/>
      <c r="Q204" s="803"/>
      <c r="R204" s="803"/>
      <c r="S204" s="803"/>
      <c r="T204" s="803"/>
      <c r="U204" s="803"/>
      <c r="V204" s="803"/>
      <c r="W204" s="803"/>
      <c r="X204" s="803"/>
      <c r="Y204" s="803"/>
      <c r="Z204" s="803"/>
      <c r="AA204" s="803"/>
      <c r="AB204" s="803"/>
      <c r="AC204" s="803"/>
      <c r="AD204" s="803"/>
      <c r="AE204" s="803"/>
      <c r="AF204" s="803"/>
      <c r="AG204" s="803"/>
      <c r="AH204" s="803"/>
      <c r="AI204" s="803"/>
      <c r="AJ204" s="803"/>
      <c r="AK204" s="803"/>
      <c r="AL204" s="803"/>
      <c r="AM204" s="803"/>
      <c r="AN204" s="803"/>
      <c r="AO204" s="803"/>
      <c r="AP204" s="803"/>
      <c r="AQ204" s="803"/>
      <c r="AR204" s="803"/>
      <c r="AS204" s="803"/>
      <c r="AT204" s="803"/>
      <c r="AU204" s="803"/>
      <c r="AV204" s="803"/>
      <c r="AW204" s="803"/>
      <c r="AX204" s="803"/>
      <c r="AY204" s="803"/>
      <c r="AZ204" s="803"/>
      <c r="BA204" s="803"/>
      <c r="BB204" s="803"/>
      <c r="BC204" s="803"/>
    </row>
    <row r="205" spans="2:55" ht="20.25" customHeight="1">
      <c r="B205" s="42"/>
      <c r="C205" s="20" t="s">
        <v>169</v>
      </c>
      <c r="D205" s="20"/>
      <c r="E205" s="20"/>
      <c r="F205" s="20"/>
      <c r="G205" s="20"/>
      <c r="H205" s="20"/>
      <c r="I205" s="20"/>
      <c r="J205" s="20"/>
      <c r="K205" s="20"/>
      <c r="L205" s="20"/>
      <c r="M205" s="20"/>
      <c r="N205" s="810"/>
      <c r="O205" s="22">
        <v>0.14634146341463414</v>
      </c>
      <c r="P205" s="278" t="s">
        <v>53</v>
      </c>
      <c r="Q205" s="325" t="s">
        <v>52</v>
      </c>
      <c r="R205" s="325" t="s">
        <v>53</v>
      </c>
      <c r="S205" s="325" t="s">
        <v>53</v>
      </c>
      <c r="T205" s="325" t="s">
        <v>53</v>
      </c>
      <c r="U205" s="278" t="s">
        <v>53</v>
      </c>
      <c r="V205" s="278" t="s">
        <v>53</v>
      </c>
      <c r="W205" s="748" t="s">
        <v>53</v>
      </c>
      <c r="X205" s="765" t="s">
        <v>53</v>
      </c>
      <c r="Y205" s="278" t="s">
        <v>53</v>
      </c>
      <c r="Z205" s="325" t="s">
        <v>53</v>
      </c>
      <c r="AA205" s="325" t="s">
        <v>53</v>
      </c>
      <c r="AB205" s="325" t="s">
        <v>53</v>
      </c>
      <c r="AC205" s="325" t="s">
        <v>53</v>
      </c>
      <c r="AD205" s="278" t="s">
        <v>53</v>
      </c>
      <c r="AE205" s="278" t="s">
        <v>53</v>
      </c>
      <c r="AF205" s="323" t="s">
        <v>52</v>
      </c>
      <c r="AG205" s="325" t="s">
        <v>52</v>
      </c>
      <c r="AH205" s="325" t="s">
        <v>53</v>
      </c>
      <c r="AI205" s="325" t="s">
        <v>52</v>
      </c>
      <c r="AJ205" s="278" t="s">
        <v>53</v>
      </c>
      <c r="AK205" s="325" t="s">
        <v>53</v>
      </c>
      <c r="AL205" s="331" t="s">
        <v>53</v>
      </c>
      <c r="AM205" s="278" t="s">
        <v>53</v>
      </c>
      <c r="AN205" s="331" t="s">
        <v>53</v>
      </c>
      <c r="AO205" s="325" t="s">
        <v>53</v>
      </c>
      <c r="AP205" s="325" t="s">
        <v>53</v>
      </c>
      <c r="AQ205" s="325" t="s">
        <v>53</v>
      </c>
      <c r="AR205" s="325" t="s">
        <v>53</v>
      </c>
      <c r="AS205" s="325" t="s">
        <v>52</v>
      </c>
      <c r="AT205" s="325" t="s">
        <v>53</v>
      </c>
      <c r="AU205" s="325" t="s">
        <v>53</v>
      </c>
      <c r="AV205" s="325" t="s">
        <v>53</v>
      </c>
      <c r="AW205" s="325" t="s">
        <v>53</v>
      </c>
      <c r="AX205" s="325" t="s">
        <v>53</v>
      </c>
      <c r="AY205" s="278" t="s">
        <v>53</v>
      </c>
      <c r="AZ205" s="325" t="s">
        <v>52</v>
      </c>
      <c r="BA205" s="325" t="s">
        <v>53</v>
      </c>
      <c r="BB205" s="325" t="s">
        <v>53</v>
      </c>
      <c r="BC205" s="325" t="s">
        <v>53</v>
      </c>
    </row>
    <row r="206" spans="2:55" ht="20.25" customHeight="1">
      <c r="B206" s="42"/>
      <c r="C206" s="20" t="s">
        <v>170</v>
      </c>
      <c r="D206" s="20"/>
      <c r="E206" s="20"/>
      <c r="F206" s="20"/>
      <c r="G206" s="20"/>
      <c r="H206" s="20"/>
      <c r="I206" s="20"/>
      <c r="J206" s="20"/>
      <c r="K206" s="20"/>
      <c r="L206" s="20"/>
      <c r="M206" s="20"/>
      <c r="N206" s="810"/>
      <c r="O206" s="22">
        <v>9.7560975609756101E-2</v>
      </c>
      <c r="P206" s="278" t="s">
        <v>53</v>
      </c>
      <c r="Q206" s="325" t="s">
        <v>53</v>
      </c>
      <c r="R206" s="325" t="s">
        <v>53</v>
      </c>
      <c r="S206" s="325" t="s">
        <v>53</v>
      </c>
      <c r="T206" s="325" t="s">
        <v>53</v>
      </c>
      <c r="U206" s="278" t="s">
        <v>53</v>
      </c>
      <c r="V206" s="278" t="s">
        <v>53</v>
      </c>
      <c r="W206" s="748" t="s">
        <v>53</v>
      </c>
      <c r="X206" s="765" t="s">
        <v>53</v>
      </c>
      <c r="Y206" s="278" t="s">
        <v>53</v>
      </c>
      <c r="Z206" s="325" t="s">
        <v>53</v>
      </c>
      <c r="AA206" s="325" t="s">
        <v>53</v>
      </c>
      <c r="AB206" s="325" t="s">
        <v>53</v>
      </c>
      <c r="AC206" s="325" t="s">
        <v>53</v>
      </c>
      <c r="AD206" s="278" t="s">
        <v>53</v>
      </c>
      <c r="AE206" s="278" t="s">
        <v>53</v>
      </c>
      <c r="AF206" s="323" t="s">
        <v>52</v>
      </c>
      <c r="AG206" s="325" t="s">
        <v>52</v>
      </c>
      <c r="AH206" s="325" t="s">
        <v>53</v>
      </c>
      <c r="AI206" s="325" t="s">
        <v>53</v>
      </c>
      <c r="AJ206" s="278" t="s">
        <v>53</v>
      </c>
      <c r="AK206" s="325" t="s">
        <v>53</v>
      </c>
      <c r="AL206" s="331" t="s">
        <v>53</v>
      </c>
      <c r="AM206" s="278" t="s">
        <v>53</v>
      </c>
      <c r="AN206" s="331" t="s">
        <v>53</v>
      </c>
      <c r="AO206" s="325" t="s">
        <v>53</v>
      </c>
      <c r="AP206" s="325" t="s">
        <v>53</v>
      </c>
      <c r="AQ206" s="325" t="s">
        <v>53</v>
      </c>
      <c r="AR206" s="325" t="s">
        <v>53</v>
      </c>
      <c r="AS206" s="325" t="s">
        <v>52</v>
      </c>
      <c r="AT206" s="325" t="s">
        <v>53</v>
      </c>
      <c r="AU206" s="325" t="s">
        <v>53</v>
      </c>
      <c r="AV206" s="325" t="s">
        <v>53</v>
      </c>
      <c r="AW206" s="325" t="s">
        <v>53</v>
      </c>
      <c r="AX206" s="325" t="s">
        <v>53</v>
      </c>
      <c r="AY206" s="278" t="s">
        <v>53</v>
      </c>
      <c r="AZ206" s="325" t="s">
        <v>52</v>
      </c>
      <c r="BA206" s="325" t="s">
        <v>53</v>
      </c>
      <c r="BB206" s="325" t="s">
        <v>53</v>
      </c>
      <c r="BC206" s="325" t="s">
        <v>53</v>
      </c>
    </row>
    <row r="207" spans="2:55" ht="20.25" customHeight="1">
      <c r="B207" s="42"/>
      <c r="C207" s="20" t="s">
        <v>171</v>
      </c>
      <c r="D207" s="20"/>
      <c r="E207" s="20"/>
      <c r="F207" s="20"/>
      <c r="G207" s="20"/>
      <c r="H207" s="20"/>
      <c r="I207" s="20"/>
      <c r="J207" s="20"/>
      <c r="K207" s="20"/>
      <c r="L207" s="20"/>
      <c r="M207" s="20"/>
      <c r="N207" s="810"/>
      <c r="O207" s="22">
        <v>2.4390243902439025E-2</v>
      </c>
      <c r="P207" s="278" t="s">
        <v>53</v>
      </c>
      <c r="Q207" s="325" t="s">
        <v>52</v>
      </c>
      <c r="R207" s="325" t="s">
        <v>53</v>
      </c>
      <c r="S207" s="325" t="s">
        <v>53</v>
      </c>
      <c r="T207" s="325" t="s">
        <v>53</v>
      </c>
      <c r="U207" s="278" t="s">
        <v>53</v>
      </c>
      <c r="V207" s="278" t="s">
        <v>53</v>
      </c>
      <c r="W207" s="748" t="s">
        <v>53</v>
      </c>
      <c r="X207" s="765" t="s">
        <v>53</v>
      </c>
      <c r="Y207" s="278" t="s">
        <v>53</v>
      </c>
      <c r="Z207" s="325" t="s">
        <v>53</v>
      </c>
      <c r="AA207" s="325" t="s">
        <v>53</v>
      </c>
      <c r="AB207" s="325" t="s">
        <v>53</v>
      </c>
      <c r="AC207" s="325" t="s">
        <v>53</v>
      </c>
      <c r="AD207" s="278" t="s">
        <v>53</v>
      </c>
      <c r="AE207" s="278" t="s">
        <v>53</v>
      </c>
      <c r="AF207" s="323" t="s">
        <v>53</v>
      </c>
      <c r="AG207" s="325" t="s">
        <v>53</v>
      </c>
      <c r="AH207" s="325" t="s">
        <v>53</v>
      </c>
      <c r="AI207" s="325" t="s">
        <v>53</v>
      </c>
      <c r="AJ207" s="278" t="s">
        <v>53</v>
      </c>
      <c r="AK207" s="325" t="s">
        <v>53</v>
      </c>
      <c r="AL207" s="331" t="s">
        <v>53</v>
      </c>
      <c r="AM207" s="278" t="s">
        <v>53</v>
      </c>
      <c r="AN207" s="331" t="s">
        <v>53</v>
      </c>
      <c r="AO207" s="325" t="s">
        <v>53</v>
      </c>
      <c r="AP207" s="325" t="s">
        <v>53</v>
      </c>
      <c r="AQ207" s="325" t="s">
        <v>53</v>
      </c>
      <c r="AR207" s="325" t="s">
        <v>53</v>
      </c>
      <c r="AS207" s="325" t="s">
        <v>53</v>
      </c>
      <c r="AT207" s="325" t="s">
        <v>53</v>
      </c>
      <c r="AU207" s="325" t="s">
        <v>53</v>
      </c>
      <c r="AV207" s="325" t="s">
        <v>53</v>
      </c>
      <c r="AW207" s="325" t="s">
        <v>53</v>
      </c>
      <c r="AX207" s="325" t="s">
        <v>53</v>
      </c>
      <c r="AY207" s="278" t="s">
        <v>53</v>
      </c>
      <c r="AZ207" s="325" t="s">
        <v>53</v>
      </c>
      <c r="BA207" s="325" t="s">
        <v>53</v>
      </c>
      <c r="BB207" s="325" t="s">
        <v>53</v>
      </c>
      <c r="BC207" s="325" t="s">
        <v>53</v>
      </c>
    </row>
    <row r="208" spans="2:55" ht="20.25" customHeight="1">
      <c r="B208" s="42"/>
      <c r="C208" s="20" t="s">
        <v>172</v>
      </c>
      <c r="D208" s="20"/>
      <c r="E208" s="20"/>
      <c r="F208" s="20"/>
      <c r="G208" s="20"/>
      <c r="H208" s="20"/>
      <c r="I208" s="20"/>
      <c r="J208" s="20"/>
      <c r="K208" s="20"/>
      <c r="L208" s="20"/>
      <c r="M208" s="20"/>
      <c r="N208" s="810"/>
      <c r="O208" s="22">
        <v>0</v>
      </c>
      <c r="P208" s="278" t="s">
        <v>53</v>
      </c>
      <c r="Q208" s="325" t="s">
        <v>53</v>
      </c>
      <c r="R208" s="325" t="s">
        <v>53</v>
      </c>
      <c r="S208" s="325" t="s">
        <v>53</v>
      </c>
      <c r="T208" s="325" t="s">
        <v>53</v>
      </c>
      <c r="U208" s="278" t="s">
        <v>53</v>
      </c>
      <c r="V208" s="278" t="s">
        <v>53</v>
      </c>
      <c r="W208" s="748" t="s">
        <v>53</v>
      </c>
      <c r="X208" s="765" t="s">
        <v>53</v>
      </c>
      <c r="Y208" s="278" t="s">
        <v>53</v>
      </c>
      <c r="Z208" s="325" t="s">
        <v>53</v>
      </c>
      <c r="AA208" s="325" t="s">
        <v>53</v>
      </c>
      <c r="AB208" s="325" t="s">
        <v>53</v>
      </c>
      <c r="AC208" s="325" t="s">
        <v>53</v>
      </c>
      <c r="AD208" s="278" t="s">
        <v>53</v>
      </c>
      <c r="AE208" s="278" t="s">
        <v>53</v>
      </c>
      <c r="AF208" s="323" t="s">
        <v>53</v>
      </c>
      <c r="AG208" s="325" t="s">
        <v>53</v>
      </c>
      <c r="AH208" s="325" t="s">
        <v>53</v>
      </c>
      <c r="AI208" s="325" t="s">
        <v>53</v>
      </c>
      <c r="AJ208" s="278" t="s">
        <v>53</v>
      </c>
      <c r="AK208" s="325" t="s">
        <v>53</v>
      </c>
      <c r="AL208" s="331" t="s">
        <v>53</v>
      </c>
      <c r="AM208" s="278" t="s">
        <v>53</v>
      </c>
      <c r="AN208" s="331" t="s">
        <v>53</v>
      </c>
      <c r="AO208" s="325" t="s">
        <v>53</v>
      </c>
      <c r="AP208" s="325" t="s">
        <v>53</v>
      </c>
      <c r="AQ208" s="325" t="s">
        <v>53</v>
      </c>
      <c r="AR208" s="325" t="s">
        <v>53</v>
      </c>
      <c r="AS208" s="325" t="s">
        <v>53</v>
      </c>
      <c r="AT208" s="325" t="s">
        <v>53</v>
      </c>
      <c r="AU208" s="325" t="s">
        <v>53</v>
      </c>
      <c r="AV208" s="325" t="s">
        <v>53</v>
      </c>
      <c r="AW208" s="325" t="s">
        <v>53</v>
      </c>
      <c r="AX208" s="325" t="s">
        <v>53</v>
      </c>
      <c r="AY208" s="278" t="s">
        <v>53</v>
      </c>
      <c r="AZ208" s="325" t="s">
        <v>53</v>
      </c>
      <c r="BA208" s="325" t="s">
        <v>53</v>
      </c>
      <c r="BB208" s="325" t="s">
        <v>53</v>
      </c>
      <c r="BC208" s="325" t="s">
        <v>53</v>
      </c>
    </row>
    <row r="209" spans="2:55" ht="20.25" customHeight="1">
      <c r="B209" s="42"/>
      <c r="C209" s="20" t="s">
        <v>173</v>
      </c>
      <c r="D209" s="20"/>
      <c r="E209" s="20"/>
      <c r="F209" s="20"/>
      <c r="G209" s="20"/>
      <c r="H209" s="20"/>
      <c r="I209" s="20"/>
      <c r="J209" s="20"/>
      <c r="K209" s="20"/>
      <c r="L209" s="20"/>
      <c r="M209" s="20"/>
      <c r="N209" s="810"/>
      <c r="O209" s="22">
        <v>0</v>
      </c>
      <c r="P209" s="278" t="s">
        <v>53</v>
      </c>
      <c r="Q209" s="325" t="s">
        <v>53</v>
      </c>
      <c r="R209" s="325" t="s">
        <v>53</v>
      </c>
      <c r="S209" s="325" t="s">
        <v>53</v>
      </c>
      <c r="T209" s="325" t="s">
        <v>53</v>
      </c>
      <c r="U209" s="278" t="s">
        <v>53</v>
      </c>
      <c r="V209" s="278" t="s">
        <v>53</v>
      </c>
      <c r="W209" s="748" t="s">
        <v>53</v>
      </c>
      <c r="X209" s="765" t="s">
        <v>53</v>
      </c>
      <c r="Y209" s="278" t="s">
        <v>53</v>
      </c>
      <c r="Z209" s="325" t="s">
        <v>53</v>
      </c>
      <c r="AA209" s="325" t="s">
        <v>53</v>
      </c>
      <c r="AB209" s="325" t="s">
        <v>53</v>
      </c>
      <c r="AC209" s="325" t="s">
        <v>53</v>
      </c>
      <c r="AD209" s="278" t="s">
        <v>53</v>
      </c>
      <c r="AE209" s="278" t="s">
        <v>53</v>
      </c>
      <c r="AF209" s="323" t="s">
        <v>53</v>
      </c>
      <c r="AG209" s="325" t="s">
        <v>53</v>
      </c>
      <c r="AH209" s="325" t="s">
        <v>53</v>
      </c>
      <c r="AI209" s="325" t="s">
        <v>53</v>
      </c>
      <c r="AJ209" s="278" t="s">
        <v>53</v>
      </c>
      <c r="AK209" s="325" t="s">
        <v>53</v>
      </c>
      <c r="AL209" s="331" t="s">
        <v>53</v>
      </c>
      <c r="AM209" s="278" t="s">
        <v>53</v>
      </c>
      <c r="AN209" s="331" t="s">
        <v>53</v>
      </c>
      <c r="AO209" s="325" t="s">
        <v>53</v>
      </c>
      <c r="AP209" s="325" t="s">
        <v>53</v>
      </c>
      <c r="AQ209" s="325" t="s">
        <v>53</v>
      </c>
      <c r="AR209" s="325" t="s">
        <v>53</v>
      </c>
      <c r="AS209" s="325" t="s">
        <v>53</v>
      </c>
      <c r="AT209" s="325" t="s">
        <v>53</v>
      </c>
      <c r="AU209" s="325" t="s">
        <v>53</v>
      </c>
      <c r="AV209" s="325" t="s">
        <v>53</v>
      </c>
      <c r="AW209" s="325" t="s">
        <v>53</v>
      </c>
      <c r="AX209" s="325" t="s">
        <v>53</v>
      </c>
      <c r="AY209" s="278" t="s">
        <v>53</v>
      </c>
      <c r="AZ209" s="325" t="s">
        <v>53</v>
      </c>
      <c r="BA209" s="325" t="s">
        <v>53</v>
      </c>
      <c r="BB209" s="325" t="s">
        <v>53</v>
      </c>
      <c r="BC209" s="325" t="s">
        <v>53</v>
      </c>
    </row>
    <row r="210" spans="2:55" ht="20.25" customHeight="1">
      <c r="B210" s="42"/>
      <c r="C210" s="20" t="s">
        <v>174</v>
      </c>
      <c r="D210" s="20"/>
      <c r="E210" s="20"/>
      <c r="F210" s="20"/>
      <c r="G210" s="20"/>
      <c r="H210" s="20"/>
      <c r="I210" s="20"/>
      <c r="J210" s="20"/>
      <c r="K210" s="20"/>
      <c r="L210" s="20"/>
      <c r="M210" s="20"/>
      <c r="N210" s="810"/>
      <c r="O210" s="22">
        <v>0</v>
      </c>
      <c r="P210" s="278" t="s">
        <v>53</v>
      </c>
      <c r="Q210" s="325" t="s">
        <v>53</v>
      </c>
      <c r="R210" s="325" t="s">
        <v>53</v>
      </c>
      <c r="S210" s="325" t="s">
        <v>53</v>
      </c>
      <c r="T210" s="325" t="s">
        <v>53</v>
      </c>
      <c r="U210" s="278" t="s">
        <v>53</v>
      </c>
      <c r="V210" s="278" t="s">
        <v>53</v>
      </c>
      <c r="W210" s="748" t="s">
        <v>53</v>
      </c>
      <c r="X210" s="765" t="s">
        <v>53</v>
      </c>
      <c r="Y210" s="278" t="s">
        <v>53</v>
      </c>
      <c r="Z210" s="325" t="s">
        <v>53</v>
      </c>
      <c r="AA210" s="325" t="s">
        <v>53</v>
      </c>
      <c r="AB210" s="325" t="s">
        <v>53</v>
      </c>
      <c r="AC210" s="325" t="s">
        <v>53</v>
      </c>
      <c r="AD210" s="278" t="s">
        <v>53</v>
      </c>
      <c r="AE210" s="278" t="s">
        <v>53</v>
      </c>
      <c r="AF210" s="323" t="s">
        <v>53</v>
      </c>
      <c r="AG210" s="325" t="s">
        <v>53</v>
      </c>
      <c r="AH210" s="325" t="s">
        <v>53</v>
      </c>
      <c r="AI210" s="325" t="s">
        <v>53</v>
      </c>
      <c r="AJ210" s="278" t="s">
        <v>53</v>
      </c>
      <c r="AK210" s="325" t="s">
        <v>53</v>
      </c>
      <c r="AL210" s="331" t="s">
        <v>53</v>
      </c>
      <c r="AM210" s="278" t="s">
        <v>53</v>
      </c>
      <c r="AN210" s="331" t="s">
        <v>53</v>
      </c>
      <c r="AO210" s="325" t="s">
        <v>53</v>
      </c>
      <c r="AP210" s="325" t="s">
        <v>53</v>
      </c>
      <c r="AQ210" s="325" t="s">
        <v>53</v>
      </c>
      <c r="AR210" s="325" t="s">
        <v>53</v>
      </c>
      <c r="AS210" s="325" t="s">
        <v>53</v>
      </c>
      <c r="AT210" s="325" t="s">
        <v>53</v>
      </c>
      <c r="AU210" s="325" t="s">
        <v>53</v>
      </c>
      <c r="AV210" s="325" t="s">
        <v>53</v>
      </c>
      <c r="AW210" s="325" t="s">
        <v>53</v>
      </c>
      <c r="AX210" s="325" t="s">
        <v>53</v>
      </c>
      <c r="AY210" s="278" t="s">
        <v>53</v>
      </c>
      <c r="AZ210" s="325" t="s">
        <v>53</v>
      </c>
      <c r="BA210" s="325" t="s">
        <v>53</v>
      </c>
      <c r="BB210" s="325" t="s">
        <v>53</v>
      </c>
      <c r="BC210" s="325" t="s">
        <v>53</v>
      </c>
    </row>
    <row r="211" spans="2:55" ht="20.25" customHeight="1">
      <c r="B211" s="42"/>
      <c r="C211" s="20" t="s">
        <v>181</v>
      </c>
      <c r="D211" s="20"/>
      <c r="E211" s="20"/>
      <c r="F211" s="20"/>
      <c r="G211" s="20"/>
      <c r="H211" s="20"/>
      <c r="I211" s="20"/>
      <c r="J211" s="20"/>
      <c r="K211" s="20"/>
      <c r="L211" s="20"/>
      <c r="M211" s="20"/>
      <c r="N211" s="810"/>
      <c r="O211" s="22">
        <v>0</v>
      </c>
      <c r="P211" s="278" t="s">
        <v>53</v>
      </c>
      <c r="Q211" s="325" t="s">
        <v>53</v>
      </c>
      <c r="R211" s="325" t="s">
        <v>53</v>
      </c>
      <c r="S211" s="325" t="s">
        <v>53</v>
      </c>
      <c r="T211" s="325" t="s">
        <v>53</v>
      </c>
      <c r="U211" s="278" t="s">
        <v>53</v>
      </c>
      <c r="V211" s="278" t="s">
        <v>53</v>
      </c>
      <c r="W211" s="748" t="s">
        <v>53</v>
      </c>
      <c r="X211" s="765" t="s">
        <v>53</v>
      </c>
      <c r="Y211" s="278" t="s">
        <v>53</v>
      </c>
      <c r="Z211" s="325" t="s">
        <v>53</v>
      </c>
      <c r="AA211" s="325" t="s">
        <v>53</v>
      </c>
      <c r="AB211" s="325" t="s">
        <v>53</v>
      </c>
      <c r="AC211" s="325" t="s">
        <v>53</v>
      </c>
      <c r="AD211" s="278" t="s">
        <v>53</v>
      </c>
      <c r="AE211" s="278" t="s">
        <v>53</v>
      </c>
      <c r="AF211" s="323" t="s">
        <v>53</v>
      </c>
      <c r="AG211" s="325" t="s">
        <v>53</v>
      </c>
      <c r="AH211" s="325" t="s">
        <v>53</v>
      </c>
      <c r="AI211" s="325" t="s">
        <v>53</v>
      </c>
      <c r="AJ211" s="278" t="s">
        <v>53</v>
      </c>
      <c r="AK211" s="325" t="s">
        <v>53</v>
      </c>
      <c r="AL211" s="331" t="s">
        <v>53</v>
      </c>
      <c r="AM211" s="278" t="s">
        <v>53</v>
      </c>
      <c r="AN211" s="331" t="s">
        <v>53</v>
      </c>
      <c r="AO211" s="325" t="s">
        <v>53</v>
      </c>
      <c r="AP211" s="325" t="s">
        <v>53</v>
      </c>
      <c r="AQ211" s="325" t="s">
        <v>53</v>
      </c>
      <c r="AR211" s="325" t="s">
        <v>53</v>
      </c>
      <c r="AS211" s="325" t="s">
        <v>53</v>
      </c>
      <c r="AT211" s="325" t="s">
        <v>53</v>
      </c>
      <c r="AU211" s="325" t="s">
        <v>53</v>
      </c>
      <c r="AV211" s="325" t="s">
        <v>53</v>
      </c>
      <c r="AW211" s="325" t="s">
        <v>53</v>
      </c>
      <c r="AX211" s="325" t="s">
        <v>53</v>
      </c>
      <c r="AY211" s="278" t="s">
        <v>53</v>
      </c>
      <c r="AZ211" s="325" t="s">
        <v>53</v>
      </c>
      <c r="BA211" s="325" t="s">
        <v>53</v>
      </c>
      <c r="BB211" s="325" t="s">
        <v>53</v>
      </c>
      <c r="BC211" s="325" t="s">
        <v>53</v>
      </c>
    </row>
    <row r="212" spans="2:55" ht="20.25" customHeight="1">
      <c r="B212" s="42"/>
      <c r="C212" s="20" t="s">
        <v>176</v>
      </c>
      <c r="D212" s="20"/>
      <c r="E212" s="20"/>
      <c r="F212" s="20"/>
      <c r="G212" s="20"/>
      <c r="H212" s="20"/>
      <c r="I212" s="20"/>
      <c r="J212" s="20"/>
      <c r="K212" s="20"/>
      <c r="L212" s="20"/>
      <c r="M212" s="20"/>
      <c r="N212" s="810"/>
      <c r="O212" s="22">
        <v>0</v>
      </c>
      <c r="P212" s="278" t="s">
        <v>53</v>
      </c>
      <c r="Q212" s="325" t="s">
        <v>53</v>
      </c>
      <c r="R212" s="325" t="s">
        <v>53</v>
      </c>
      <c r="S212" s="325" t="s">
        <v>53</v>
      </c>
      <c r="T212" s="325" t="s">
        <v>53</v>
      </c>
      <c r="U212" s="278" t="s">
        <v>53</v>
      </c>
      <c r="V212" s="278" t="s">
        <v>53</v>
      </c>
      <c r="W212" s="748" t="s">
        <v>53</v>
      </c>
      <c r="X212" s="765" t="s">
        <v>53</v>
      </c>
      <c r="Y212" s="278" t="s">
        <v>53</v>
      </c>
      <c r="Z212" s="325" t="s">
        <v>53</v>
      </c>
      <c r="AA212" s="325" t="s">
        <v>53</v>
      </c>
      <c r="AB212" s="325" t="s">
        <v>53</v>
      </c>
      <c r="AC212" s="325" t="s">
        <v>53</v>
      </c>
      <c r="AD212" s="278" t="s">
        <v>53</v>
      </c>
      <c r="AE212" s="278" t="s">
        <v>53</v>
      </c>
      <c r="AF212" s="323" t="s">
        <v>53</v>
      </c>
      <c r="AG212" s="325" t="s">
        <v>53</v>
      </c>
      <c r="AH212" s="325" t="s">
        <v>53</v>
      </c>
      <c r="AI212" s="325" t="s">
        <v>53</v>
      </c>
      <c r="AJ212" s="278" t="s">
        <v>53</v>
      </c>
      <c r="AK212" s="325" t="s">
        <v>53</v>
      </c>
      <c r="AL212" s="331" t="s">
        <v>53</v>
      </c>
      <c r="AM212" s="278" t="s">
        <v>53</v>
      </c>
      <c r="AN212" s="331" t="s">
        <v>53</v>
      </c>
      <c r="AO212" s="325" t="s">
        <v>53</v>
      </c>
      <c r="AP212" s="325" t="s">
        <v>53</v>
      </c>
      <c r="AQ212" s="325" t="s">
        <v>53</v>
      </c>
      <c r="AR212" s="325" t="s">
        <v>53</v>
      </c>
      <c r="AS212" s="325" t="s">
        <v>53</v>
      </c>
      <c r="AT212" s="325" t="s">
        <v>53</v>
      </c>
      <c r="AU212" s="325" t="s">
        <v>53</v>
      </c>
      <c r="AV212" s="325" t="s">
        <v>53</v>
      </c>
      <c r="AW212" s="325" t="s">
        <v>53</v>
      </c>
      <c r="AX212" s="325" t="s">
        <v>53</v>
      </c>
      <c r="AY212" s="278" t="s">
        <v>53</v>
      </c>
      <c r="AZ212" s="325" t="s">
        <v>53</v>
      </c>
      <c r="BA212" s="325" t="s">
        <v>53</v>
      </c>
      <c r="BB212" s="325" t="s">
        <v>53</v>
      </c>
      <c r="BC212" s="325" t="s">
        <v>53</v>
      </c>
    </row>
    <row r="213" spans="2:55" ht="20.25" customHeight="1">
      <c r="B213" s="42"/>
      <c r="C213" s="20" t="s">
        <v>177</v>
      </c>
      <c r="D213" s="20"/>
      <c r="E213" s="20"/>
      <c r="F213" s="20"/>
      <c r="G213" s="20"/>
      <c r="H213" s="20"/>
      <c r="I213" s="20"/>
      <c r="J213" s="20"/>
      <c r="K213" s="20"/>
      <c r="L213" s="20"/>
      <c r="M213" s="20"/>
      <c r="N213" s="810"/>
      <c r="O213" s="22">
        <v>0</v>
      </c>
      <c r="P213" s="278" t="s">
        <v>53</v>
      </c>
      <c r="Q213" s="325" t="s">
        <v>53</v>
      </c>
      <c r="R213" s="325" t="s">
        <v>53</v>
      </c>
      <c r="S213" s="325" t="s">
        <v>53</v>
      </c>
      <c r="T213" s="325" t="s">
        <v>53</v>
      </c>
      <c r="U213" s="278" t="s">
        <v>53</v>
      </c>
      <c r="V213" s="278" t="s">
        <v>53</v>
      </c>
      <c r="W213" s="748" t="s">
        <v>53</v>
      </c>
      <c r="X213" s="765" t="s">
        <v>53</v>
      </c>
      <c r="Y213" s="278" t="s">
        <v>53</v>
      </c>
      <c r="Z213" s="325" t="s">
        <v>53</v>
      </c>
      <c r="AA213" s="325" t="s">
        <v>53</v>
      </c>
      <c r="AB213" s="325" t="s">
        <v>53</v>
      </c>
      <c r="AC213" s="325" t="s">
        <v>53</v>
      </c>
      <c r="AD213" s="278" t="s">
        <v>53</v>
      </c>
      <c r="AE213" s="278" t="s">
        <v>53</v>
      </c>
      <c r="AF213" s="323" t="s">
        <v>53</v>
      </c>
      <c r="AG213" s="325" t="s">
        <v>53</v>
      </c>
      <c r="AH213" s="325" t="s">
        <v>53</v>
      </c>
      <c r="AI213" s="325" t="s">
        <v>53</v>
      </c>
      <c r="AJ213" s="278" t="s">
        <v>53</v>
      </c>
      <c r="AK213" s="325" t="s">
        <v>53</v>
      </c>
      <c r="AL213" s="331" t="s">
        <v>53</v>
      </c>
      <c r="AM213" s="278" t="s">
        <v>53</v>
      </c>
      <c r="AN213" s="331" t="s">
        <v>53</v>
      </c>
      <c r="AO213" s="325" t="s">
        <v>53</v>
      </c>
      <c r="AP213" s="325" t="s">
        <v>53</v>
      </c>
      <c r="AQ213" s="325" t="s">
        <v>53</v>
      </c>
      <c r="AR213" s="325" t="s">
        <v>53</v>
      </c>
      <c r="AS213" s="325" t="s">
        <v>53</v>
      </c>
      <c r="AT213" s="325" t="s">
        <v>53</v>
      </c>
      <c r="AU213" s="325" t="s">
        <v>53</v>
      </c>
      <c r="AV213" s="325" t="s">
        <v>53</v>
      </c>
      <c r="AW213" s="325" t="s">
        <v>53</v>
      </c>
      <c r="AX213" s="325" t="s">
        <v>53</v>
      </c>
      <c r="AY213" s="278" t="s">
        <v>53</v>
      </c>
      <c r="AZ213" s="325" t="s">
        <v>53</v>
      </c>
      <c r="BA213" s="325" t="s">
        <v>53</v>
      </c>
      <c r="BB213" s="325" t="s">
        <v>53</v>
      </c>
      <c r="BC213" s="325" t="s">
        <v>53</v>
      </c>
    </row>
    <row r="214" spans="2:55" ht="20.25" customHeight="1">
      <c r="B214" s="42"/>
      <c r="C214" s="20" t="s">
        <v>178</v>
      </c>
      <c r="D214" s="20"/>
      <c r="E214" s="20"/>
      <c r="F214" s="20"/>
      <c r="G214" s="20"/>
      <c r="H214" s="20"/>
      <c r="I214" s="20"/>
      <c r="J214" s="20"/>
      <c r="K214" s="20"/>
      <c r="L214" s="20"/>
      <c r="M214" s="20"/>
      <c r="N214" s="810"/>
      <c r="O214" s="122">
        <v>0</v>
      </c>
      <c r="P214" s="278" t="s">
        <v>53</v>
      </c>
      <c r="Q214" s="325" t="s">
        <v>53</v>
      </c>
      <c r="R214" s="325" t="s">
        <v>53</v>
      </c>
      <c r="S214" s="325" t="s">
        <v>53</v>
      </c>
      <c r="T214" s="325" t="s">
        <v>53</v>
      </c>
      <c r="U214" s="278" t="s">
        <v>53</v>
      </c>
      <c r="V214" s="278" t="s">
        <v>53</v>
      </c>
      <c r="W214" s="748" t="s">
        <v>53</v>
      </c>
      <c r="X214" s="765" t="s">
        <v>53</v>
      </c>
      <c r="Y214" s="278" t="s">
        <v>53</v>
      </c>
      <c r="Z214" s="325" t="s">
        <v>53</v>
      </c>
      <c r="AA214" s="325" t="s">
        <v>53</v>
      </c>
      <c r="AB214" s="325" t="s">
        <v>53</v>
      </c>
      <c r="AC214" s="325" t="s">
        <v>53</v>
      </c>
      <c r="AD214" s="278" t="s">
        <v>53</v>
      </c>
      <c r="AE214" s="278" t="s">
        <v>53</v>
      </c>
      <c r="AF214" s="323" t="s">
        <v>53</v>
      </c>
      <c r="AG214" s="325" t="s">
        <v>53</v>
      </c>
      <c r="AH214" s="325" t="s">
        <v>53</v>
      </c>
      <c r="AI214" s="325" t="s">
        <v>53</v>
      </c>
      <c r="AJ214" s="278" t="s">
        <v>53</v>
      </c>
      <c r="AK214" s="325" t="s">
        <v>53</v>
      </c>
      <c r="AL214" s="331" t="s">
        <v>53</v>
      </c>
      <c r="AM214" s="278" t="s">
        <v>53</v>
      </c>
      <c r="AN214" s="331" t="s">
        <v>53</v>
      </c>
      <c r="AO214" s="325" t="s">
        <v>53</v>
      </c>
      <c r="AP214" s="325" t="s">
        <v>53</v>
      </c>
      <c r="AQ214" s="325" t="s">
        <v>53</v>
      </c>
      <c r="AR214" s="325" t="s">
        <v>53</v>
      </c>
      <c r="AS214" s="325" t="s">
        <v>53</v>
      </c>
      <c r="AT214" s="325" t="s">
        <v>53</v>
      </c>
      <c r="AU214" s="325" t="s">
        <v>53</v>
      </c>
      <c r="AV214" s="325" t="s">
        <v>53</v>
      </c>
      <c r="AW214" s="325" t="s">
        <v>53</v>
      </c>
      <c r="AX214" s="325" t="s">
        <v>53</v>
      </c>
      <c r="AY214" s="278" t="s">
        <v>53</v>
      </c>
      <c r="AZ214" s="325" t="s">
        <v>53</v>
      </c>
      <c r="BA214" s="325" t="s">
        <v>53</v>
      </c>
      <c r="BB214" s="325" t="s">
        <v>53</v>
      </c>
      <c r="BC214" s="325" t="s">
        <v>53</v>
      </c>
    </row>
    <row r="215" spans="2:55" ht="20.25" customHeight="1">
      <c r="B215" s="42"/>
      <c r="C215" s="20" t="s">
        <v>179</v>
      </c>
      <c r="D215" s="20"/>
      <c r="E215" s="20"/>
      <c r="F215" s="20"/>
      <c r="G215" s="20"/>
      <c r="H215" s="20"/>
      <c r="I215" s="20"/>
      <c r="J215" s="20"/>
      <c r="K215" s="20"/>
      <c r="L215" s="20"/>
      <c r="M215" s="20"/>
      <c r="N215" s="811"/>
      <c r="O215" s="122">
        <v>0</v>
      </c>
      <c r="P215" s="278" t="s">
        <v>53</v>
      </c>
      <c r="Q215" s="325" t="s">
        <v>53</v>
      </c>
      <c r="R215" s="325" t="s">
        <v>53</v>
      </c>
      <c r="S215" s="325" t="s">
        <v>53</v>
      </c>
      <c r="T215" s="325" t="s">
        <v>53</v>
      </c>
      <c r="U215" s="278" t="s">
        <v>53</v>
      </c>
      <c r="V215" s="278" t="s">
        <v>53</v>
      </c>
      <c r="W215" s="748" t="s">
        <v>53</v>
      </c>
      <c r="X215" s="765" t="s">
        <v>53</v>
      </c>
      <c r="Y215" s="278" t="s">
        <v>53</v>
      </c>
      <c r="Z215" s="325" t="s">
        <v>53</v>
      </c>
      <c r="AA215" s="325" t="s">
        <v>53</v>
      </c>
      <c r="AB215" s="325" t="s">
        <v>53</v>
      </c>
      <c r="AC215" s="325" t="s">
        <v>53</v>
      </c>
      <c r="AD215" s="278" t="s">
        <v>53</v>
      </c>
      <c r="AE215" s="278" t="s">
        <v>53</v>
      </c>
      <c r="AF215" s="323" t="s">
        <v>53</v>
      </c>
      <c r="AG215" s="325" t="s">
        <v>53</v>
      </c>
      <c r="AH215" s="325" t="s">
        <v>59</v>
      </c>
      <c r="AI215" s="325" t="s">
        <v>53</v>
      </c>
      <c r="AJ215" s="278" t="s">
        <v>53</v>
      </c>
      <c r="AK215" s="325" t="s">
        <v>53</v>
      </c>
      <c r="AL215" s="331" t="s">
        <v>53</v>
      </c>
      <c r="AM215" s="278" t="s">
        <v>53</v>
      </c>
      <c r="AN215" s="331" t="s">
        <v>53</v>
      </c>
      <c r="AO215" s="325" t="s">
        <v>53</v>
      </c>
      <c r="AP215" s="325" t="s">
        <v>53</v>
      </c>
      <c r="AQ215" s="325" t="s">
        <v>53</v>
      </c>
      <c r="AR215" s="325" t="s">
        <v>53</v>
      </c>
      <c r="AS215" s="325" t="s">
        <v>53</v>
      </c>
      <c r="AT215" s="325" t="s">
        <v>53</v>
      </c>
      <c r="AU215" s="325" t="s">
        <v>53</v>
      </c>
      <c r="AV215" s="325" t="s">
        <v>53</v>
      </c>
      <c r="AW215" s="325" t="s">
        <v>53</v>
      </c>
      <c r="AX215" s="325" t="s">
        <v>53</v>
      </c>
      <c r="AY215" s="278" t="s">
        <v>53</v>
      </c>
      <c r="AZ215" s="325" t="s">
        <v>53</v>
      </c>
      <c r="BA215" s="325" t="s">
        <v>53</v>
      </c>
      <c r="BB215" s="325" t="s">
        <v>53</v>
      </c>
      <c r="BC215" s="325" t="s">
        <v>53</v>
      </c>
    </row>
    <row r="216" spans="2:55" ht="18.600000000000001" customHeight="1">
      <c r="B216" s="36" t="s">
        <v>182</v>
      </c>
      <c r="C216" s="58" t="s">
        <v>183</v>
      </c>
      <c r="D216" s="58"/>
      <c r="E216" s="58"/>
      <c r="F216" s="58"/>
      <c r="G216" s="58"/>
      <c r="H216" s="58"/>
      <c r="I216" s="58"/>
      <c r="J216" s="58"/>
      <c r="K216" s="58"/>
      <c r="L216" s="58"/>
      <c r="M216" s="58"/>
      <c r="N216" s="809" t="s">
        <v>184</v>
      </c>
      <c r="O216" s="841"/>
      <c r="P216" s="841"/>
      <c r="Q216" s="841"/>
      <c r="R216" s="841"/>
      <c r="S216" s="841"/>
      <c r="T216" s="841"/>
      <c r="U216" s="841"/>
      <c r="V216" s="841"/>
      <c r="W216" s="841"/>
      <c r="X216" s="841"/>
      <c r="Y216" s="841"/>
      <c r="Z216" s="841"/>
      <c r="AA216" s="841"/>
      <c r="AB216" s="841"/>
      <c r="AC216" s="841"/>
      <c r="AD216" s="841"/>
      <c r="AE216" s="841"/>
      <c r="AF216" s="841"/>
      <c r="AG216" s="841"/>
      <c r="AH216" s="841"/>
      <c r="AI216" s="841"/>
      <c r="AJ216" s="841"/>
      <c r="AK216" s="841"/>
      <c r="AL216" s="841"/>
      <c r="AM216" s="841"/>
      <c r="AN216" s="841"/>
      <c r="AO216" s="841"/>
      <c r="AP216" s="841"/>
      <c r="AQ216" s="841"/>
      <c r="AR216" s="841"/>
      <c r="AS216" s="841"/>
      <c r="AT216" s="841"/>
      <c r="AU216" s="841"/>
      <c r="AV216" s="841"/>
      <c r="AW216" s="841"/>
      <c r="AX216" s="841"/>
      <c r="AY216" s="841"/>
      <c r="AZ216" s="841"/>
      <c r="BA216" s="841"/>
      <c r="BB216" s="841"/>
      <c r="BC216" s="842"/>
    </row>
    <row r="217" spans="2:55" ht="16.5" customHeight="1">
      <c r="B217" s="19"/>
      <c r="C217" s="43" t="s">
        <v>168</v>
      </c>
      <c r="D217" s="43"/>
      <c r="E217" s="43"/>
      <c r="F217" s="43"/>
      <c r="G217" s="43"/>
      <c r="H217" s="43"/>
      <c r="I217" s="43"/>
      <c r="J217" s="43"/>
      <c r="K217" s="43"/>
      <c r="L217" s="43"/>
      <c r="M217" s="43"/>
      <c r="N217" s="810"/>
      <c r="O217" s="824"/>
      <c r="P217" s="824"/>
      <c r="Q217" s="824"/>
      <c r="R217" s="824"/>
      <c r="S217" s="824"/>
      <c r="T217" s="824"/>
      <c r="U217" s="824"/>
      <c r="V217" s="824"/>
      <c r="W217" s="824"/>
      <c r="X217" s="824"/>
      <c r="Y217" s="824"/>
      <c r="Z217" s="824"/>
      <c r="AA217" s="824"/>
      <c r="AB217" s="824"/>
      <c r="AC217" s="824"/>
      <c r="AD217" s="824"/>
      <c r="AE217" s="824"/>
      <c r="AF217" s="824"/>
      <c r="AG217" s="824"/>
      <c r="AH217" s="824"/>
      <c r="AI217" s="824"/>
      <c r="AJ217" s="824"/>
      <c r="AK217" s="824"/>
      <c r="AL217" s="824"/>
      <c r="AM217" s="824"/>
      <c r="AN217" s="824"/>
      <c r="AO217" s="824"/>
      <c r="AP217" s="824"/>
      <c r="AQ217" s="824"/>
      <c r="AR217" s="824"/>
      <c r="AS217" s="824"/>
      <c r="AT217" s="824"/>
      <c r="AU217" s="824"/>
      <c r="AV217" s="824"/>
      <c r="AW217" s="824"/>
      <c r="AX217" s="824"/>
      <c r="AY217" s="824"/>
      <c r="AZ217" s="824"/>
      <c r="BA217" s="824"/>
      <c r="BB217" s="824"/>
      <c r="BC217" s="843"/>
    </row>
    <row r="218" spans="2:55" ht="17.850000000000001" customHeight="1">
      <c r="B218" s="67"/>
      <c r="C218" s="20" t="s">
        <v>169</v>
      </c>
      <c r="D218" s="20"/>
      <c r="E218" s="20"/>
      <c r="F218" s="20"/>
      <c r="G218" s="20"/>
      <c r="H218" s="20"/>
      <c r="I218" s="20"/>
      <c r="J218" s="20"/>
      <c r="K218" s="20"/>
      <c r="L218" s="20"/>
      <c r="M218" s="20"/>
      <c r="N218" s="810"/>
      <c r="O218" s="22">
        <v>0.82499999999999996</v>
      </c>
      <c r="P218" s="278" t="s">
        <v>52</v>
      </c>
      <c r="Q218" s="325" t="s">
        <v>53</v>
      </c>
      <c r="R218" s="278" t="s">
        <v>52</v>
      </c>
      <c r="S218" s="325" t="s">
        <v>52</v>
      </c>
      <c r="T218" s="278" t="s">
        <v>52</v>
      </c>
      <c r="U218" s="278" t="s">
        <v>52</v>
      </c>
      <c r="V218" s="278" t="s">
        <v>52</v>
      </c>
      <c r="W218" s="748" t="s">
        <v>52</v>
      </c>
      <c r="X218" s="776" t="s">
        <v>52</v>
      </c>
      <c r="Y218" s="278" t="s">
        <v>52</v>
      </c>
      <c r="Z218" s="278" t="s">
        <v>52</v>
      </c>
      <c r="AA218" s="325" t="s">
        <v>53</v>
      </c>
      <c r="AB218" s="325" t="s">
        <v>52</v>
      </c>
      <c r="AC218" s="278" t="s">
        <v>52</v>
      </c>
      <c r="AD218" s="278" t="s">
        <v>52</v>
      </c>
      <c r="AE218" s="278" t="s">
        <v>53</v>
      </c>
      <c r="AF218" s="323" t="s">
        <v>53</v>
      </c>
      <c r="AG218" s="325" t="s">
        <v>52</v>
      </c>
      <c r="AH218" s="325" t="s">
        <v>52</v>
      </c>
      <c r="AI218" s="325" t="s">
        <v>52</v>
      </c>
      <c r="AJ218" s="278" t="s">
        <v>52</v>
      </c>
      <c r="AK218" s="325" t="s">
        <v>52</v>
      </c>
      <c r="AL218" s="278" t="s">
        <v>52</v>
      </c>
      <c r="AM218" s="325" t="s">
        <v>59</v>
      </c>
      <c r="AN218" s="278" t="s">
        <v>52</v>
      </c>
      <c r="AO218" s="325" t="s">
        <v>52</v>
      </c>
      <c r="AP218" s="325" t="s">
        <v>52</v>
      </c>
      <c r="AQ218" s="325" t="s">
        <v>53</v>
      </c>
      <c r="AR218" s="278" t="s">
        <v>52</v>
      </c>
      <c r="AS218" s="325" t="s">
        <v>52</v>
      </c>
      <c r="AT218" s="325" t="s">
        <v>52</v>
      </c>
      <c r="AU218" s="278" t="s">
        <v>52</v>
      </c>
      <c r="AV218" s="325" t="s">
        <v>52</v>
      </c>
      <c r="AW218" s="325" t="s">
        <v>53</v>
      </c>
      <c r="AX218" s="325" t="s">
        <v>52</v>
      </c>
      <c r="AY218" s="278" t="s">
        <v>52</v>
      </c>
      <c r="AZ218" s="325" t="s">
        <v>52</v>
      </c>
      <c r="BA218" s="325" t="s">
        <v>53</v>
      </c>
      <c r="BB218" s="325" t="s">
        <v>52</v>
      </c>
      <c r="BC218" s="325" t="s">
        <v>52</v>
      </c>
    </row>
    <row r="219" spans="2:55" ht="17.850000000000001" customHeight="1">
      <c r="B219" s="67"/>
      <c r="C219" s="20" t="s">
        <v>170</v>
      </c>
      <c r="D219" s="20"/>
      <c r="E219" s="20"/>
      <c r="F219" s="20"/>
      <c r="G219" s="20"/>
      <c r="H219" s="20"/>
      <c r="I219" s="20"/>
      <c r="J219" s="20"/>
      <c r="K219" s="20"/>
      <c r="L219" s="20"/>
      <c r="M219" s="20"/>
      <c r="N219" s="810"/>
      <c r="O219" s="22">
        <v>0.82499999999999996</v>
      </c>
      <c r="P219" s="278" t="s">
        <v>52</v>
      </c>
      <c r="Q219" s="325" t="s">
        <v>52</v>
      </c>
      <c r="R219" s="278" t="s">
        <v>52</v>
      </c>
      <c r="S219" s="325" t="s">
        <v>52</v>
      </c>
      <c r="T219" s="278" t="s">
        <v>52</v>
      </c>
      <c r="U219" s="278" t="s">
        <v>52</v>
      </c>
      <c r="V219" s="278" t="s">
        <v>52</v>
      </c>
      <c r="W219" s="748" t="s">
        <v>52</v>
      </c>
      <c r="X219" s="776" t="s">
        <v>52</v>
      </c>
      <c r="Y219" s="278" t="s">
        <v>52</v>
      </c>
      <c r="Z219" s="278" t="s">
        <v>52</v>
      </c>
      <c r="AA219" s="325" t="s">
        <v>53</v>
      </c>
      <c r="AB219" s="325" t="s">
        <v>52</v>
      </c>
      <c r="AC219" s="278" t="s">
        <v>52</v>
      </c>
      <c r="AD219" s="278" t="s">
        <v>52</v>
      </c>
      <c r="AE219" s="278" t="s">
        <v>53</v>
      </c>
      <c r="AF219" s="323" t="s">
        <v>53</v>
      </c>
      <c r="AG219" s="325" t="s">
        <v>52</v>
      </c>
      <c r="AH219" s="325" t="s">
        <v>52</v>
      </c>
      <c r="AI219" s="325" t="s">
        <v>52</v>
      </c>
      <c r="AJ219" s="278" t="s">
        <v>52</v>
      </c>
      <c r="AK219" s="325" t="s">
        <v>52</v>
      </c>
      <c r="AL219" s="278" t="s">
        <v>52</v>
      </c>
      <c r="AM219" s="325" t="s">
        <v>59</v>
      </c>
      <c r="AN219" s="331" t="s">
        <v>53</v>
      </c>
      <c r="AO219" s="325" t="s">
        <v>52</v>
      </c>
      <c r="AP219" s="325" t="s">
        <v>52</v>
      </c>
      <c r="AQ219" s="325" t="s">
        <v>53</v>
      </c>
      <c r="AR219" s="278" t="s">
        <v>52</v>
      </c>
      <c r="AS219" s="325" t="s">
        <v>52</v>
      </c>
      <c r="AT219" s="325" t="s">
        <v>52</v>
      </c>
      <c r="AU219" s="278" t="s">
        <v>52</v>
      </c>
      <c r="AV219" s="325" t="s">
        <v>52</v>
      </c>
      <c r="AW219" s="325" t="s">
        <v>53</v>
      </c>
      <c r="AX219" s="325" t="s">
        <v>52</v>
      </c>
      <c r="AY219" s="278" t="s">
        <v>52</v>
      </c>
      <c r="AZ219" s="325" t="s">
        <v>52</v>
      </c>
      <c r="BA219" s="325" t="s">
        <v>53</v>
      </c>
      <c r="BB219" s="325" t="s">
        <v>52</v>
      </c>
      <c r="BC219" s="325" t="s">
        <v>52</v>
      </c>
    </row>
    <row r="220" spans="2:55" ht="17.850000000000001" customHeight="1">
      <c r="B220" s="67"/>
      <c r="C220" s="20" t="s">
        <v>171</v>
      </c>
      <c r="D220" s="20"/>
      <c r="E220" s="20"/>
      <c r="F220" s="20"/>
      <c r="G220" s="20"/>
      <c r="H220" s="20"/>
      <c r="I220" s="20"/>
      <c r="J220" s="20"/>
      <c r="K220" s="20"/>
      <c r="L220" s="20"/>
      <c r="M220" s="20"/>
      <c r="N220" s="810"/>
      <c r="O220" s="22">
        <v>0.79487179487179482</v>
      </c>
      <c r="P220" s="278" t="s">
        <v>52</v>
      </c>
      <c r="Q220" s="325" t="s">
        <v>53</v>
      </c>
      <c r="R220" s="278" t="s">
        <v>52</v>
      </c>
      <c r="S220" s="325" t="s">
        <v>52</v>
      </c>
      <c r="T220" s="278" t="s">
        <v>52</v>
      </c>
      <c r="U220" s="278" t="s">
        <v>52</v>
      </c>
      <c r="V220" s="278" t="s">
        <v>52</v>
      </c>
      <c r="W220" s="748" t="s">
        <v>52</v>
      </c>
      <c r="X220" s="765" t="s">
        <v>53</v>
      </c>
      <c r="Y220" s="278" t="s">
        <v>52</v>
      </c>
      <c r="Z220" s="278" t="s">
        <v>52</v>
      </c>
      <c r="AA220" s="325" t="s">
        <v>53</v>
      </c>
      <c r="AB220" s="325" t="s">
        <v>52</v>
      </c>
      <c r="AC220" s="278" t="s">
        <v>52</v>
      </c>
      <c r="AD220" s="278" t="s">
        <v>52</v>
      </c>
      <c r="AE220" s="278" t="s">
        <v>53</v>
      </c>
      <c r="AF220" s="323" t="s">
        <v>53</v>
      </c>
      <c r="AG220" s="325" t="s">
        <v>52</v>
      </c>
      <c r="AH220" s="325" t="s">
        <v>52</v>
      </c>
      <c r="AI220" s="325" t="s">
        <v>52</v>
      </c>
      <c r="AJ220" s="278" t="s">
        <v>52</v>
      </c>
      <c r="AK220" s="325" t="s">
        <v>52</v>
      </c>
      <c r="AL220" s="278" t="s">
        <v>52</v>
      </c>
      <c r="AM220" s="325" t="s">
        <v>59</v>
      </c>
      <c r="AN220" s="278" t="s">
        <v>52</v>
      </c>
      <c r="AO220" s="325" t="s">
        <v>52</v>
      </c>
      <c r="AP220" s="325" t="s">
        <v>52</v>
      </c>
      <c r="AQ220" s="325" t="s">
        <v>53</v>
      </c>
      <c r="AR220" s="325" t="s">
        <v>59</v>
      </c>
      <c r="AS220" s="325" t="s">
        <v>52</v>
      </c>
      <c r="AT220" s="325" t="s">
        <v>52</v>
      </c>
      <c r="AU220" s="278" t="s">
        <v>52</v>
      </c>
      <c r="AV220" s="325" t="s">
        <v>52</v>
      </c>
      <c r="AW220" s="325" t="s">
        <v>53</v>
      </c>
      <c r="AX220" s="325" t="s">
        <v>52</v>
      </c>
      <c r="AY220" s="278" t="s">
        <v>52</v>
      </c>
      <c r="AZ220" s="325" t="s">
        <v>52</v>
      </c>
      <c r="BA220" s="325" t="s">
        <v>53</v>
      </c>
      <c r="BB220" s="325" t="s">
        <v>52</v>
      </c>
      <c r="BC220" s="325" t="s">
        <v>52</v>
      </c>
    </row>
    <row r="221" spans="2:55" ht="17.850000000000001" customHeight="1">
      <c r="B221" s="67"/>
      <c r="C221" s="20" t="s">
        <v>172</v>
      </c>
      <c r="D221" s="20"/>
      <c r="E221" s="20"/>
      <c r="F221" s="20"/>
      <c r="G221" s="20"/>
      <c r="H221" s="20"/>
      <c r="I221" s="20"/>
      <c r="J221" s="20"/>
      <c r="K221" s="20"/>
      <c r="L221" s="20"/>
      <c r="M221" s="20"/>
      <c r="N221" s="810"/>
      <c r="O221" s="22">
        <v>0.79487179487179482</v>
      </c>
      <c r="P221" s="278" t="s">
        <v>52</v>
      </c>
      <c r="Q221" s="325" t="s">
        <v>52</v>
      </c>
      <c r="R221" s="278" t="s">
        <v>52</v>
      </c>
      <c r="S221" s="325" t="s">
        <v>52</v>
      </c>
      <c r="T221" s="278" t="s">
        <v>52</v>
      </c>
      <c r="U221" s="278" t="s">
        <v>52</v>
      </c>
      <c r="V221" s="278" t="s">
        <v>52</v>
      </c>
      <c r="W221" s="748" t="s">
        <v>52</v>
      </c>
      <c r="X221" s="765" t="s">
        <v>53</v>
      </c>
      <c r="Y221" s="278" t="s">
        <v>52</v>
      </c>
      <c r="Z221" s="278" t="s">
        <v>52</v>
      </c>
      <c r="AA221" s="325" t="s">
        <v>53</v>
      </c>
      <c r="AB221" s="325" t="s">
        <v>52</v>
      </c>
      <c r="AC221" s="278" t="s">
        <v>52</v>
      </c>
      <c r="AD221" s="278" t="s">
        <v>52</v>
      </c>
      <c r="AE221" s="278" t="s">
        <v>53</v>
      </c>
      <c r="AF221" s="323" t="s">
        <v>53</v>
      </c>
      <c r="AG221" s="325" t="s">
        <v>52</v>
      </c>
      <c r="AH221" s="325" t="s">
        <v>52</v>
      </c>
      <c r="AI221" s="325" t="s">
        <v>52</v>
      </c>
      <c r="AJ221" s="278" t="s">
        <v>52</v>
      </c>
      <c r="AK221" s="325" t="s">
        <v>52</v>
      </c>
      <c r="AL221" s="278" t="s">
        <v>52</v>
      </c>
      <c r="AM221" s="325" t="s">
        <v>59</v>
      </c>
      <c r="AN221" s="331" t="s">
        <v>53</v>
      </c>
      <c r="AO221" s="325" t="s">
        <v>52</v>
      </c>
      <c r="AP221" s="325" t="s">
        <v>52</v>
      </c>
      <c r="AQ221" s="325" t="s">
        <v>53</v>
      </c>
      <c r="AR221" s="325" t="s">
        <v>59</v>
      </c>
      <c r="AS221" s="325" t="s">
        <v>52</v>
      </c>
      <c r="AT221" s="325" t="s">
        <v>52</v>
      </c>
      <c r="AU221" s="278" t="s">
        <v>52</v>
      </c>
      <c r="AV221" s="325" t="s">
        <v>52</v>
      </c>
      <c r="AW221" s="325" t="s">
        <v>53</v>
      </c>
      <c r="AX221" s="325" t="s">
        <v>52</v>
      </c>
      <c r="AY221" s="278" t="s">
        <v>52</v>
      </c>
      <c r="AZ221" s="325" t="s">
        <v>52</v>
      </c>
      <c r="BA221" s="325" t="s">
        <v>53</v>
      </c>
      <c r="BB221" s="325" t="s">
        <v>52</v>
      </c>
      <c r="BC221" s="325" t="s">
        <v>52</v>
      </c>
    </row>
    <row r="222" spans="2:55" ht="17.850000000000001" customHeight="1">
      <c r="B222" s="67"/>
      <c r="C222" s="20" t="s">
        <v>173</v>
      </c>
      <c r="D222" s="20"/>
      <c r="E222" s="20"/>
      <c r="F222" s="20"/>
      <c r="G222" s="20"/>
      <c r="H222" s="20"/>
      <c r="I222" s="20"/>
      <c r="J222" s="20"/>
      <c r="K222" s="20"/>
      <c r="L222" s="20"/>
      <c r="M222" s="20"/>
      <c r="N222" s="810"/>
      <c r="O222" s="22">
        <v>0.82051282051282048</v>
      </c>
      <c r="P222" s="278" t="s">
        <v>52</v>
      </c>
      <c r="Q222" s="325" t="s">
        <v>52</v>
      </c>
      <c r="R222" s="278" t="s">
        <v>52</v>
      </c>
      <c r="S222" s="325" t="s">
        <v>52</v>
      </c>
      <c r="T222" s="278" t="s">
        <v>52</v>
      </c>
      <c r="U222" s="278" t="s">
        <v>52</v>
      </c>
      <c r="V222" s="278" t="s">
        <v>52</v>
      </c>
      <c r="W222" s="748" t="s">
        <v>52</v>
      </c>
      <c r="X222" s="765" t="s">
        <v>53</v>
      </c>
      <c r="Y222" s="278" t="s">
        <v>52</v>
      </c>
      <c r="Z222" s="278" t="s">
        <v>52</v>
      </c>
      <c r="AA222" s="325" t="s">
        <v>53</v>
      </c>
      <c r="AB222" s="325" t="s">
        <v>52</v>
      </c>
      <c r="AC222" s="278" t="s">
        <v>52</v>
      </c>
      <c r="AD222" s="278" t="s">
        <v>52</v>
      </c>
      <c r="AE222" s="278" t="s">
        <v>53</v>
      </c>
      <c r="AF222" s="323" t="s">
        <v>53</v>
      </c>
      <c r="AG222" s="325" t="s">
        <v>52</v>
      </c>
      <c r="AH222" s="325" t="s">
        <v>52</v>
      </c>
      <c r="AI222" s="325" t="s">
        <v>52</v>
      </c>
      <c r="AJ222" s="278" t="s">
        <v>52</v>
      </c>
      <c r="AK222" s="325" t="s">
        <v>52</v>
      </c>
      <c r="AL222" s="278" t="s">
        <v>52</v>
      </c>
      <c r="AM222" s="325" t="s">
        <v>59</v>
      </c>
      <c r="AN222" s="278" t="s">
        <v>52</v>
      </c>
      <c r="AO222" s="325" t="s">
        <v>52</v>
      </c>
      <c r="AP222" s="325" t="s">
        <v>52</v>
      </c>
      <c r="AQ222" s="325" t="s">
        <v>53</v>
      </c>
      <c r="AR222" s="325" t="s">
        <v>59</v>
      </c>
      <c r="AS222" s="325" t="s">
        <v>52</v>
      </c>
      <c r="AT222" s="325" t="s">
        <v>52</v>
      </c>
      <c r="AU222" s="278" t="s">
        <v>52</v>
      </c>
      <c r="AV222" s="325" t="s">
        <v>52</v>
      </c>
      <c r="AW222" s="325" t="s">
        <v>53</v>
      </c>
      <c r="AX222" s="325" t="s">
        <v>52</v>
      </c>
      <c r="AY222" s="278" t="s">
        <v>52</v>
      </c>
      <c r="AZ222" s="325" t="s">
        <v>52</v>
      </c>
      <c r="BA222" s="325" t="s">
        <v>53</v>
      </c>
      <c r="BB222" s="325" t="s">
        <v>52</v>
      </c>
      <c r="BC222" s="325" t="s">
        <v>52</v>
      </c>
    </row>
    <row r="223" spans="2:55" ht="17.850000000000001" customHeight="1">
      <c r="B223" s="67"/>
      <c r="C223" s="20" t="s">
        <v>174</v>
      </c>
      <c r="D223" s="20"/>
      <c r="E223" s="20"/>
      <c r="F223" s="20"/>
      <c r="G223" s="20"/>
      <c r="H223" s="20"/>
      <c r="I223" s="20"/>
      <c r="J223" s="20"/>
      <c r="K223" s="20"/>
      <c r="L223" s="20"/>
      <c r="M223" s="20"/>
      <c r="N223" s="810"/>
      <c r="O223" s="22">
        <v>0.7567567567567568</v>
      </c>
      <c r="P223" s="278" t="s">
        <v>59</v>
      </c>
      <c r="Q223" s="325" t="s">
        <v>52</v>
      </c>
      <c r="R223" s="278" t="s">
        <v>52</v>
      </c>
      <c r="S223" s="325" t="s">
        <v>52</v>
      </c>
      <c r="T223" s="278" t="s">
        <v>52</v>
      </c>
      <c r="U223" s="278" t="s">
        <v>52</v>
      </c>
      <c r="V223" s="278" t="s">
        <v>52</v>
      </c>
      <c r="W223" s="748" t="s">
        <v>52</v>
      </c>
      <c r="X223" s="765" t="s">
        <v>53</v>
      </c>
      <c r="Y223" s="278" t="s">
        <v>52</v>
      </c>
      <c r="Z223" s="278" t="s">
        <v>52</v>
      </c>
      <c r="AA223" s="325" t="s">
        <v>53</v>
      </c>
      <c r="AB223" s="325" t="s">
        <v>52</v>
      </c>
      <c r="AC223" s="278" t="s">
        <v>52</v>
      </c>
      <c r="AD223" s="278" t="s">
        <v>52</v>
      </c>
      <c r="AE223" s="278" t="s">
        <v>53</v>
      </c>
      <c r="AF223" s="323" t="s">
        <v>53</v>
      </c>
      <c r="AG223" s="325" t="s">
        <v>52</v>
      </c>
      <c r="AH223" s="325" t="s">
        <v>52</v>
      </c>
      <c r="AI223" s="325" t="s">
        <v>52</v>
      </c>
      <c r="AJ223" s="278" t="s">
        <v>52</v>
      </c>
      <c r="AK223" s="325" t="s">
        <v>52</v>
      </c>
      <c r="AL223" s="278" t="s">
        <v>52</v>
      </c>
      <c r="AM223" s="325" t="s">
        <v>59</v>
      </c>
      <c r="AN223" s="278" t="s">
        <v>52</v>
      </c>
      <c r="AO223" s="325" t="s">
        <v>52</v>
      </c>
      <c r="AP223" s="325" t="s">
        <v>52</v>
      </c>
      <c r="AQ223" s="325" t="s">
        <v>53</v>
      </c>
      <c r="AR223" s="325" t="s">
        <v>59</v>
      </c>
      <c r="AS223" s="325" t="s">
        <v>52</v>
      </c>
      <c r="AT223" s="325" t="s">
        <v>53</v>
      </c>
      <c r="AU223" s="278" t="s">
        <v>52</v>
      </c>
      <c r="AV223" s="325" t="s">
        <v>53</v>
      </c>
      <c r="AW223" s="325" t="s">
        <v>53</v>
      </c>
      <c r="AX223" s="325" t="s">
        <v>52</v>
      </c>
      <c r="AY223" s="278" t="s">
        <v>52</v>
      </c>
      <c r="AZ223" s="325" t="s">
        <v>59</v>
      </c>
      <c r="BA223" s="325" t="s">
        <v>53</v>
      </c>
      <c r="BB223" s="325" t="s">
        <v>52</v>
      </c>
      <c r="BC223" s="325" t="s">
        <v>52</v>
      </c>
    </row>
    <row r="224" spans="2:55" ht="17.850000000000001" customHeight="1">
      <c r="B224" s="67"/>
      <c r="C224" s="20" t="s">
        <v>175</v>
      </c>
      <c r="D224" s="20"/>
      <c r="E224" s="20"/>
      <c r="F224" s="20"/>
      <c r="G224" s="20"/>
      <c r="H224" s="20"/>
      <c r="I224" s="20"/>
      <c r="J224" s="20"/>
      <c r="K224" s="20"/>
      <c r="L224" s="20"/>
      <c r="M224" s="20"/>
      <c r="N224" s="810"/>
      <c r="O224" s="22">
        <v>0.79487179487179482</v>
      </c>
      <c r="P224" s="278" t="s">
        <v>52</v>
      </c>
      <c r="Q224" s="325" t="s">
        <v>52</v>
      </c>
      <c r="R224" s="278" t="s">
        <v>52</v>
      </c>
      <c r="S224" s="325" t="s">
        <v>52</v>
      </c>
      <c r="T224" s="278" t="s">
        <v>52</v>
      </c>
      <c r="U224" s="278" t="s">
        <v>52</v>
      </c>
      <c r="V224" s="278" t="s">
        <v>52</v>
      </c>
      <c r="W224" s="748" t="s">
        <v>52</v>
      </c>
      <c r="X224" s="776" t="s">
        <v>52</v>
      </c>
      <c r="Y224" s="278" t="s">
        <v>52</v>
      </c>
      <c r="Z224" s="278" t="s">
        <v>52</v>
      </c>
      <c r="AA224" s="325" t="s">
        <v>53</v>
      </c>
      <c r="AB224" s="325" t="s">
        <v>52</v>
      </c>
      <c r="AC224" s="278" t="s">
        <v>52</v>
      </c>
      <c r="AD224" s="278" t="s">
        <v>52</v>
      </c>
      <c r="AE224" s="278" t="s">
        <v>53</v>
      </c>
      <c r="AF224" s="323" t="s">
        <v>53</v>
      </c>
      <c r="AG224" s="325" t="s">
        <v>52</v>
      </c>
      <c r="AH224" s="325" t="s">
        <v>52</v>
      </c>
      <c r="AI224" s="325" t="s">
        <v>52</v>
      </c>
      <c r="AJ224" s="278" t="s">
        <v>52</v>
      </c>
      <c r="AK224" s="325" t="s">
        <v>52</v>
      </c>
      <c r="AL224" s="278" t="s">
        <v>52</v>
      </c>
      <c r="AM224" s="325" t="s">
        <v>59</v>
      </c>
      <c r="AN224" s="278" t="s">
        <v>52</v>
      </c>
      <c r="AO224" s="325" t="s">
        <v>52</v>
      </c>
      <c r="AP224" s="325" t="s">
        <v>52</v>
      </c>
      <c r="AQ224" s="325" t="s">
        <v>53</v>
      </c>
      <c r="AR224" s="325" t="s">
        <v>59</v>
      </c>
      <c r="AS224" s="325" t="s">
        <v>52</v>
      </c>
      <c r="AT224" s="325" t="s">
        <v>53</v>
      </c>
      <c r="AU224" s="278" t="s">
        <v>52</v>
      </c>
      <c r="AV224" s="325" t="s">
        <v>53</v>
      </c>
      <c r="AW224" s="325" t="s">
        <v>53</v>
      </c>
      <c r="AX224" s="325" t="s">
        <v>52</v>
      </c>
      <c r="AY224" s="278" t="s">
        <v>52</v>
      </c>
      <c r="AZ224" s="325" t="s">
        <v>52</v>
      </c>
      <c r="BA224" s="325" t="s">
        <v>53</v>
      </c>
      <c r="BB224" s="325" t="s">
        <v>52</v>
      </c>
      <c r="BC224" s="325" t="s">
        <v>52</v>
      </c>
    </row>
    <row r="225" spans="2:55" ht="17.850000000000001" customHeight="1">
      <c r="B225" s="67"/>
      <c r="C225" s="20" t="s">
        <v>176</v>
      </c>
      <c r="D225" s="20"/>
      <c r="E225" s="20"/>
      <c r="F225" s="20"/>
      <c r="G225" s="20"/>
      <c r="H225" s="20"/>
      <c r="I225" s="20"/>
      <c r="J225" s="20"/>
      <c r="K225" s="20"/>
      <c r="L225" s="20"/>
      <c r="M225" s="20"/>
      <c r="N225" s="810"/>
      <c r="O225" s="22">
        <v>0.76923076923076927</v>
      </c>
      <c r="P225" s="278" t="s">
        <v>52</v>
      </c>
      <c r="Q225" s="325" t="s">
        <v>52</v>
      </c>
      <c r="R225" s="278" t="s">
        <v>52</v>
      </c>
      <c r="S225" s="325" t="s">
        <v>52</v>
      </c>
      <c r="T225" s="278" t="s">
        <v>52</v>
      </c>
      <c r="U225" s="278" t="s">
        <v>52</v>
      </c>
      <c r="V225" s="278" t="s">
        <v>52</v>
      </c>
      <c r="W225" s="748" t="s">
        <v>52</v>
      </c>
      <c r="X225" s="776" t="s">
        <v>52</v>
      </c>
      <c r="Y225" s="278" t="s">
        <v>52</v>
      </c>
      <c r="Z225" s="278" t="s">
        <v>52</v>
      </c>
      <c r="AA225" s="325" t="s">
        <v>53</v>
      </c>
      <c r="AB225" s="325" t="s">
        <v>52</v>
      </c>
      <c r="AC225" s="278" t="s">
        <v>52</v>
      </c>
      <c r="AD225" s="278" t="s">
        <v>52</v>
      </c>
      <c r="AE225" s="278" t="s">
        <v>53</v>
      </c>
      <c r="AF225" s="323" t="s">
        <v>53</v>
      </c>
      <c r="AG225" s="325" t="s">
        <v>52</v>
      </c>
      <c r="AH225" s="325" t="s">
        <v>53</v>
      </c>
      <c r="AI225" s="325" t="s">
        <v>52</v>
      </c>
      <c r="AJ225" s="278" t="s">
        <v>52</v>
      </c>
      <c r="AK225" s="325" t="s">
        <v>52</v>
      </c>
      <c r="AL225" s="278" t="s">
        <v>52</v>
      </c>
      <c r="AM225" s="325" t="s">
        <v>59</v>
      </c>
      <c r="AN225" s="278" t="s">
        <v>52</v>
      </c>
      <c r="AO225" s="325" t="s">
        <v>52</v>
      </c>
      <c r="AP225" s="325" t="s">
        <v>52</v>
      </c>
      <c r="AQ225" s="325" t="s">
        <v>53</v>
      </c>
      <c r="AR225" s="325" t="s">
        <v>59</v>
      </c>
      <c r="AS225" s="325" t="s">
        <v>52</v>
      </c>
      <c r="AT225" s="325" t="s">
        <v>53</v>
      </c>
      <c r="AU225" s="278" t="s">
        <v>52</v>
      </c>
      <c r="AV225" s="325" t="s">
        <v>53</v>
      </c>
      <c r="AW225" s="325" t="s">
        <v>53</v>
      </c>
      <c r="AX225" s="325" t="s">
        <v>52</v>
      </c>
      <c r="AY225" s="278" t="s">
        <v>52</v>
      </c>
      <c r="AZ225" s="325" t="s">
        <v>52</v>
      </c>
      <c r="BA225" s="325" t="s">
        <v>53</v>
      </c>
      <c r="BB225" s="325" t="s">
        <v>52</v>
      </c>
      <c r="BC225" s="325" t="s">
        <v>52</v>
      </c>
    </row>
    <row r="226" spans="2:55" ht="17.850000000000001" customHeight="1">
      <c r="B226" s="67"/>
      <c r="C226" s="20" t="s">
        <v>177</v>
      </c>
      <c r="D226" s="20"/>
      <c r="E226" s="20"/>
      <c r="F226" s="20"/>
      <c r="G226" s="20"/>
      <c r="H226" s="20"/>
      <c r="I226" s="20"/>
      <c r="J226" s="20"/>
      <c r="K226" s="20"/>
      <c r="L226" s="20"/>
      <c r="M226" s="20"/>
      <c r="N226" s="810"/>
      <c r="O226" s="22">
        <v>0.7567567567567568</v>
      </c>
      <c r="P226" s="278" t="s">
        <v>52</v>
      </c>
      <c r="Q226" s="325" t="s">
        <v>52</v>
      </c>
      <c r="R226" s="278" t="s">
        <v>52</v>
      </c>
      <c r="S226" s="325" t="s">
        <v>52</v>
      </c>
      <c r="T226" s="278" t="s">
        <v>52</v>
      </c>
      <c r="U226" s="325" t="s">
        <v>59</v>
      </c>
      <c r="V226" s="278" t="s">
        <v>52</v>
      </c>
      <c r="W226" s="748" t="s">
        <v>52</v>
      </c>
      <c r="X226" s="765" t="s">
        <v>53</v>
      </c>
      <c r="Y226" s="278" t="s">
        <v>52</v>
      </c>
      <c r="Z226" s="278" t="s">
        <v>52</v>
      </c>
      <c r="AA226" s="325" t="s">
        <v>53</v>
      </c>
      <c r="AB226" s="325" t="s">
        <v>52</v>
      </c>
      <c r="AC226" s="278" t="s">
        <v>52</v>
      </c>
      <c r="AD226" s="278" t="s">
        <v>52</v>
      </c>
      <c r="AE226" s="278" t="s">
        <v>53</v>
      </c>
      <c r="AF226" s="323" t="s">
        <v>53</v>
      </c>
      <c r="AG226" s="325" t="s">
        <v>52</v>
      </c>
      <c r="AH226" s="325" t="s">
        <v>52</v>
      </c>
      <c r="AI226" s="325" t="s">
        <v>52</v>
      </c>
      <c r="AJ226" s="278" t="s">
        <v>52</v>
      </c>
      <c r="AK226" s="325" t="s">
        <v>52</v>
      </c>
      <c r="AL226" s="278" t="s">
        <v>52</v>
      </c>
      <c r="AM226" s="325" t="s">
        <v>59</v>
      </c>
      <c r="AN226" s="325" t="s">
        <v>59</v>
      </c>
      <c r="AO226" s="325" t="s">
        <v>52</v>
      </c>
      <c r="AP226" s="325" t="s">
        <v>52</v>
      </c>
      <c r="AQ226" s="325" t="s">
        <v>53</v>
      </c>
      <c r="AR226" s="278" t="s">
        <v>52</v>
      </c>
      <c r="AS226" s="325" t="s">
        <v>52</v>
      </c>
      <c r="AT226" s="325" t="s">
        <v>53</v>
      </c>
      <c r="AU226" s="278" t="s">
        <v>52</v>
      </c>
      <c r="AV226" s="325" t="s">
        <v>53</v>
      </c>
      <c r="AW226" s="325" t="s">
        <v>53</v>
      </c>
      <c r="AX226" s="325" t="s">
        <v>52</v>
      </c>
      <c r="AY226" s="278" t="s">
        <v>52</v>
      </c>
      <c r="AZ226" s="325" t="s">
        <v>59</v>
      </c>
      <c r="BA226" s="325" t="s">
        <v>53</v>
      </c>
      <c r="BB226" s="325" t="s">
        <v>52</v>
      </c>
      <c r="BC226" s="325" t="s">
        <v>52</v>
      </c>
    </row>
    <row r="227" spans="2:55" ht="17.850000000000001" customHeight="1">
      <c r="B227" s="67"/>
      <c r="C227" s="20" t="s">
        <v>178</v>
      </c>
      <c r="D227" s="20"/>
      <c r="E227" s="20"/>
      <c r="F227" s="20"/>
      <c r="G227" s="20"/>
      <c r="H227" s="20"/>
      <c r="I227" s="20"/>
      <c r="J227" s="20"/>
      <c r="K227" s="20"/>
      <c r="L227" s="20"/>
      <c r="M227" s="20"/>
      <c r="N227" s="810"/>
      <c r="O227" s="22">
        <v>0.76315789473684215</v>
      </c>
      <c r="P227" s="278" t="s">
        <v>59</v>
      </c>
      <c r="Q227" s="325" t="s">
        <v>52</v>
      </c>
      <c r="R227" s="278" t="s">
        <v>52</v>
      </c>
      <c r="S227" s="325" t="s">
        <v>52</v>
      </c>
      <c r="T227" s="278" t="s">
        <v>52</v>
      </c>
      <c r="U227" s="278" t="s">
        <v>52</v>
      </c>
      <c r="V227" s="278" t="s">
        <v>52</v>
      </c>
      <c r="W227" s="748" t="s">
        <v>52</v>
      </c>
      <c r="X227" s="765" t="s">
        <v>53</v>
      </c>
      <c r="Y227" s="278" t="s">
        <v>52</v>
      </c>
      <c r="Z227" s="278" t="s">
        <v>52</v>
      </c>
      <c r="AA227" s="325" t="s">
        <v>53</v>
      </c>
      <c r="AB227" s="325" t="s">
        <v>52</v>
      </c>
      <c r="AC227" s="278" t="s">
        <v>52</v>
      </c>
      <c r="AD227" s="278" t="s">
        <v>52</v>
      </c>
      <c r="AE227" s="278" t="s">
        <v>53</v>
      </c>
      <c r="AF227" s="323" t="s">
        <v>53</v>
      </c>
      <c r="AG227" s="325" t="s">
        <v>52</v>
      </c>
      <c r="AH227" s="325" t="s">
        <v>52</v>
      </c>
      <c r="AI227" s="325" t="s">
        <v>52</v>
      </c>
      <c r="AJ227" s="278" t="s">
        <v>52</v>
      </c>
      <c r="AK227" s="325" t="s">
        <v>52</v>
      </c>
      <c r="AL227" s="278" t="s">
        <v>52</v>
      </c>
      <c r="AM227" s="325" t="s">
        <v>59</v>
      </c>
      <c r="AN227" s="325" t="s">
        <v>59</v>
      </c>
      <c r="AO227" s="325" t="s">
        <v>52</v>
      </c>
      <c r="AP227" s="325" t="s">
        <v>52</v>
      </c>
      <c r="AQ227" s="325" t="s">
        <v>53</v>
      </c>
      <c r="AR227" s="278" t="s">
        <v>52</v>
      </c>
      <c r="AS227" s="325" t="s">
        <v>52</v>
      </c>
      <c r="AT227" s="325" t="s">
        <v>53</v>
      </c>
      <c r="AU227" s="278" t="s">
        <v>52</v>
      </c>
      <c r="AV227" s="325" t="s">
        <v>53</v>
      </c>
      <c r="AW227" s="325" t="s">
        <v>53</v>
      </c>
      <c r="AX227" s="325" t="s">
        <v>52</v>
      </c>
      <c r="AY227" s="278" t="s">
        <v>52</v>
      </c>
      <c r="AZ227" s="325" t="s">
        <v>52</v>
      </c>
      <c r="BA227" s="325" t="s">
        <v>53</v>
      </c>
      <c r="BB227" s="325" t="s">
        <v>52</v>
      </c>
      <c r="BC227" s="325" t="s">
        <v>52</v>
      </c>
    </row>
    <row r="228" spans="2:55" ht="17.850000000000001" customHeight="1">
      <c r="B228" s="67"/>
      <c r="C228" s="20" t="s">
        <v>179</v>
      </c>
      <c r="D228" s="20"/>
      <c r="E228" s="20"/>
      <c r="F228" s="20"/>
      <c r="G228" s="20"/>
      <c r="H228" s="20"/>
      <c r="I228" s="20"/>
      <c r="J228" s="20"/>
      <c r="K228" s="20"/>
      <c r="L228" s="20"/>
      <c r="M228" s="20"/>
      <c r="N228" s="810"/>
      <c r="O228" s="22">
        <v>0.66666666666666663</v>
      </c>
      <c r="P228" s="278" t="s">
        <v>59</v>
      </c>
      <c r="Q228" s="325" t="s">
        <v>52</v>
      </c>
      <c r="R228" s="278" t="s">
        <v>52</v>
      </c>
      <c r="S228" s="325" t="s">
        <v>52</v>
      </c>
      <c r="T228" s="278" t="s">
        <v>52</v>
      </c>
      <c r="U228" s="325" t="s">
        <v>59</v>
      </c>
      <c r="V228" s="278" t="s">
        <v>52</v>
      </c>
      <c r="W228" s="748" t="s">
        <v>52</v>
      </c>
      <c r="X228" s="765" t="s">
        <v>53</v>
      </c>
      <c r="Y228" s="278" t="s">
        <v>52</v>
      </c>
      <c r="Z228" s="278" t="s">
        <v>52</v>
      </c>
      <c r="AA228" s="325" t="s">
        <v>53</v>
      </c>
      <c r="AB228" s="325" t="s">
        <v>52</v>
      </c>
      <c r="AC228" s="278" t="s">
        <v>52</v>
      </c>
      <c r="AD228" s="278" t="s">
        <v>52</v>
      </c>
      <c r="AE228" s="278" t="s">
        <v>53</v>
      </c>
      <c r="AF228" s="323" t="s">
        <v>53</v>
      </c>
      <c r="AG228" s="325" t="s">
        <v>52</v>
      </c>
      <c r="AH228" s="325" t="s">
        <v>59</v>
      </c>
      <c r="AI228" s="325" t="s">
        <v>52</v>
      </c>
      <c r="AJ228" s="278" t="s">
        <v>53</v>
      </c>
      <c r="AK228" s="325" t="s">
        <v>52</v>
      </c>
      <c r="AL228" s="278" t="s">
        <v>52</v>
      </c>
      <c r="AM228" s="325" t="s">
        <v>59</v>
      </c>
      <c r="AN228" s="278" t="s">
        <v>52</v>
      </c>
      <c r="AO228" s="325" t="s">
        <v>53</v>
      </c>
      <c r="AP228" s="325" t="s">
        <v>52</v>
      </c>
      <c r="AQ228" s="325" t="s">
        <v>53</v>
      </c>
      <c r="AR228" s="325" t="s">
        <v>59</v>
      </c>
      <c r="AS228" s="325" t="s">
        <v>52</v>
      </c>
      <c r="AT228" s="325" t="s">
        <v>53</v>
      </c>
      <c r="AU228" s="278" t="s">
        <v>52</v>
      </c>
      <c r="AV228" s="325" t="s">
        <v>53</v>
      </c>
      <c r="AW228" s="325" t="s">
        <v>53</v>
      </c>
      <c r="AX228" s="325" t="s">
        <v>53</v>
      </c>
      <c r="AY228" s="278" t="s">
        <v>52</v>
      </c>
      <c r="AZ228" s="325" t="s">
        <v>52</v>
      </c>
      <c r="BA228" s="325" t="s">
        <v>53</v>
      </c>
      <c r="BB228" s="325" t="s">
        <v>52</v>
      </c>
      <c r="BC228" s="325" t="s">
        <v>52</v>
      </c>
    </row>
    <row r="229" spans="2:55" ht="26.25" customHeight="1">
      <c r="B229" s="19"/>
      <c r="C229" s="121" t="s">
        <v>180</v>
      </c>
      <c r="D229" s="121"/>
      <c r="E229" s="121"/>
      <c r="F229" s="121"/>
      <c r="G229" s="121"/>
      <c r="H229" s="121"/>
      <c r="I229" s="121"/>
      <c r="J229" s="121"/>
      <c r="K229" s="121"/>
      <c r="L229" s="121"/>
      <c r="M229" s="20"/>
      <c r="N229" s="810"/>
      <c r="O229" s="803"/>
      <c r="P229" s="803"/>
      <c r="Q229" s="803"/>
      <c r="R229" s="803"/>
      <c r="S229" s="803"/>
      <c r="T229" s="803"/>
      <c r="U229" s="803"/>
      <c r="V229" s="803"/>
      <c r="W229" s="803"/>
      <c r="X229" s="803"/>
      <c r="Y229" s="803"/>
      <c r="Z229" s="803"/>
      <c r="AA229" s="803"/>
      <c r="AB229" s="803"/>
      <c r="AC229" s="803"/>
      <c r="AD229" s="803"/>
      <c r="AE229" s="803"/>
      <c r="AF229" s="803"/>
      <c r="AG229" s="803"/>
      <c r="AH229" s="803"/>
      <c r="AI229" s="803"/>
      <c r="AJ229" s="803"/>
      <c r="AK229" s="803"/>
      <c r="AL229" s="803"/>
      <c r="AM229" s="803"/>
      <c r="AN229" s="803"/>
      <c r="AO229" s="803"/>
      <c r="AP229" s="803"/>
      <c r="AQ229" s="803"/>
      <c r="AR229" s="803"/>
      <c r="AS229" s="803"/>
      <c r="AT229" s="803"/>
      <c r="AU229" s="803"/>
      <c r="AV229" s="803"/>
      <c r="AW229" s="803"/>
      <c r="AX229" s="803"/>
      <c r="AY229" s="803"/>
      <c r="AZ229" s="803"/>
      <c r="BA229" s="803"/>
      <c r="BB229" s="803"/>
      <c r="BC229" s="803"/>
    </row>
    <row r="230" spans="2:55" ht="15.6" customHeight="1">
      <c r="B230" s="19"/>
      <c r="C230" s="20" t="s">
        <v>169</v>
      </c>
      <c r="D230" s="20"/>
      <c r="E230" s="20"/>
      <c r="F230" s="20"/>
      <c r="G230" s="20"/>
      <c r="H230" s="20"/>
      <c r="I230" s="20"/>
      <c r="J230" s="20"/>
      <c r="K230" s="20"/>
      <c r="L230" s="20"/>
      <c r="M230" s="20"/>
      <c r="N230" s="810"/>
      <c r="O230" s="22">
        <v>0.46341463414634149</v>
      </c>
      <c r="P230" s="278" t="s">
        <v>52</v>
      </c>
      <c r="Q230" s="325" t="s">
        <v>52</v>
      </c>
      <c r="R230" s="325" t="s">
        <v>53</v>
      </c>
      <c r="S230" s="325" t="s">
        <v>52</v>
      </c>
      <c r="T230" s="325" t="s">
        <v>53</v>
      </c>
      <c r="U230" s="278" t="s">
        <v>53</v>
      </c>
      <c r="V230" s="278" t="s">
        <v>53</v>
      </c>
      <c r="W230" s="748" t="s">
        <v>53</v>
      </c>
      <c r="X230" s="776" t="s">
        <v>52</v>
      </c>
      <c r="Y230" s="278" t="s">
        <v>53</v>
      </c>
      <c r="Z230" s="325" t="s">
        <v>53</v>
      </c>
      <c r="AA230" s="325" t="s">
        <v>52</v>
      </c>
      <c r="AB230" s="325" t="s">
        <v>53</v>
      </c>
      <c r="AC230" s="278" t="s">
        <v>52</v>
      </c>
      <c r="AD230" s="278" t="s">
        <v>53</v>
      </c>
      <c r="AE230" s="278" t="s">
        <v>53</v>
      </c>
      <c r="AF230" s="323" t="s">
        <v>52</v>
      </c>
      <c r="AG230" s="325" t="s">
        <v>52</v>
      </c>
      <c r="AH230" s="325" t="s">
        <v>53</v>
      </c>
      <c r="AI230" s="325" t="s">
        <v>52</v>
      </c>
      <c r="AJ230" s="278" t="s">
        <v>53</v>
      </c>
      <c r="AK230" s="325" t="s">
        <v>52</v>
      </c>
      <c r="AL230" s="331" t="s">
        <v>53</v>
      </c>
      <c r="AM230" s="278" t="s">
        <v>53</v>
      </c>
      <c r="AN230" s="278" t="s">
        <v>52</v>
      </c>
      <c r="AO230" s="325" t="s">
        <v>52</v>
      </c>
      <c r="AP230" s="325" t="s">
        <v>53</v>
      </c>
      <c r="AQ230" s="325" t="s">
        <v>53</v>
      </c>
      <c r="AR230" s="278" t="s">
        <v>52</v>
      </c>
      <c r="AS230" s="325" t="s">
        <v>52</v>
      </c>
      <c r="AT230" s="325" t="s">
        <v>53</v>
      </c>
      <c r="AU230" s="325" t="s">
        <v>53</v>
      </c>
      <c r="AV230" s="325" t="s">
        <v>53</v>
      </c>
      <c r="AW230" s="325" t="s">
        <v>52</v>
      </c>
      <c r="AX230" s="325" t="s">
        <v>53</v>
      </c>
      <c r="AY230" s="278" t="s">
        <v>53</v>
      </c>
      <c r="AZ230" s="325" t="s">
        <v>52</v>
      </c>
      <c r="BA230" s="325" t="s">
        <v>52</v>
      </c>
      <c r="BB230" s="325" t="s">
        <v>52</v>
      </c>
      <c r="BC230" s="325" t="s">
        <v>53</v>
      </c>
    </row>
    <row r="231" spans="2:55" ht="15.6" customHeight="1">
      <c r="B231" s="19"/>
      <c r="C231" s="20" t="s">
        <v>170</v>
      </c>
      <c r="D231" s="20"/>
      <c r="E231" s="20"/>
      <c r="F231" s="20"/>
      <c r="G231" s="20"/>
      <c r="H231" s="20"/>
      <c r="I231" s="20"/>
      <c r="J231" s="20"/>
      <c r="K231" s="20"/>
      <c r="L231" s="20"/>
      <c r="M231" s="20"/>
      <c r="N231" s="810"/>
      <c r="O231" s="22">
        <v>0.4</v>
      </c>
      <c r="P231" s="278" t="s">
        <v>52</v>
      </c>
      <c r="Q231" s="325" t="s">
        <v>53</v>
      </c>
      <c r="R231" s="325" t="s">
        <v>53</v>
      </c>
      <c r="S231" s="325" t="s">
        <v>52</v>
      </c>
      <c r="T231" s="325" t="s">
        <v>53</v>
      </c>
      <c r="U231" s="278" t="s">
        <v>53</v>
      </c>
      <c r="V231" s="278" t="s">
        <v>53</v>
      </c>
      <c r="W231" s="748" t="s">
        <v>53</v>
      </c>
      <c r="X231" s="776" t="s">
        <v>52</v>
      </c>
      <c r="Y231" s="278" t="s">
        <v>53</v>
      </c>
      <c r="Z231" s="325" t="s">
        <v>53</v>
      </c>
      <c r="AA231" s="325" t="s">
        <v>52</v>
      </c>
      <c r="AB231" s="325" t="s">
        <v>53</v>
      </c>
      <c r="AC231" s="278" t="s">
        <v>52</v>
      </c>
      <c r="AD231" s="278" t="s">
        <v>53</v>
      </c>
      <c r="AE231" s="278" t="s">
        <v>53</v>
      </c>
      <c r="AF231" s="323" t="s">
        <v>53</v>
      </c>
      <c r="AG231" s="325" t="s">
        <v>52</v>
      </c>
      <c r="AH231" s="325" t="s">
        <v>52</v>
      </c>
      <c r="AI231" s="325" t="s">
        <v>52</v>
      </c>
      <c r="AJ231" s="278" t="s">
        <v>53</v>
      </c>
      <c r="AK231" s="325" t="s">
        <v>52</v>
      </c>
      <c r="AL231" s="331" t="s">
        <v>53</v>
      </c>
      <c r="AM231" s="278" t="s">
        <v>53</v>
      </c>
      <c r="AN231" s="278" t="s">
        <v>52</v>
      </c>
      <c r="AO231" s="325" t="s">
        <v>52</v>
      </c>
      <c r="AP231" s="325" t="s">
        <v>53</v>
      </c>
      <c r="AQ231" s="325" t="s">
        <v>53</v>
      </c>
      <c r="AR231" s="278" t="s">
        <v>52</v>
      </c>
      <c r="AS231" s="325" t="s">
        <v>52</v>
      </c>
      <c r="AT231" s="325" t="s">
        <v>53</v>
      </c>
      <c r="AU231" s="325" t="s">
        <v>53</v>
      </c>
      <c r="AV231" s="325" t="s">
        <v>53</v>
      </c>
      <c r="AW231" s="325" t="s">
        <v>53</v>
      </c>
      <c r="AX231" s="325" t="s">
        <v>53</v>
      </c>
      <c r="AY231" s="278" t="s">
        <v>53</v>
      </c>
      <c r="AZ231" s="325" t="s">
        <v>52</v>
      </c>
      <c r="BA231" s="325" t="s">
        <v>59</v>
      </c>
      <c r="BB231" s="325" t="s">
        <v>52</v>
      </c>
      <c r="BC231" s="325" t="s">
        <v>53</v>
      </c>
    </row>
    <row r="232" spans="2:55" ht="15.6" customHeight="1">
      <c r="B232" s="19"/>
      <c r="C232" s="20" t="s">
        <v>171</v>
      </c>
      <c r="D232" s="20"/>
      <c r="E232" s="20"/>
      <c r="F232" s="20"/>
      <c r="G232" s="20"/>
      <c r="H232" s="20"/>
      <c r="I232" s="20"/>
      <c r="J232" s="20"/>
      <c r="K232" s="20"/>
      <c r="L232" s="20"/>
      <c r="M232" s="20"/>
      <c r="N232" s="810"/>
      <c r="O232" s="22">
        <v>0.32500000000000001</v>
      </c>
      <c r="P232" s="278" t="s">
        <v>52</v>
      </c>
      <c r="Q232" s="325" t="s">
        <v>52</v>
      </c>
      <c r="R232" s="325" t="s">
        <v>53</v>
      </c>
      <c r="S232" s="325" t="s">
        <v>52</v>
      </c>
      <c r="T232" s="325" t="s">
        <v>53</v>
      </c>
      <c r="U232" s="278" t="s">
        <v>53</v>
      </c>
      <c r="V232" s="278" t="s">
        <v>53</v>
      </c>
      <c r="W232" s="748" t="s">
        <v>53</v>
      </c>
      <c r="X232" s="776" t="s">
        <v>52</v>
      </c>
      <c r="Y232" s="278" t="s">
        <v>53</v>
      </c>
      <c r="Z232" s="325" t="s">
        <v>53</v>
      </c>
      <c r="AA232" s="325" t="s">
        <v>52</v>
      </c>
      <c r="AB232" s="325" t="s">
        <v>53</v>
      </c>
      <c r="AC232" s="278" t="s">
        <v>52</v>
      </c>
      <c r="AD232" s="278" t="s">
        <v>53</v>
      </c>
      <c r="AE232" s="278" t="s">
        <v>53</v>
      </c>
      <c r="AF232" s="323" t="s">
        <v>53</v>
      </c>
      <c r="AG232" s="325" t="s">
        <v>53</v>
      </c>
      <c r="AH232" s="325" t="s">
        <v>53</v>
      </c>
      <c r="AI232" s="325" t="s">
        <v>52</v>
      </c>
      <c r="AJ232" s="278" t="s">
        <v>53</v>
      </c>
      <c r="AK232" s="325" t="s">
        <v>52</v>
      </c>
      <c r="AL232" s="331" t="s">
        <v>53</v>
      </c>
      <c r="AM232" s="278" t="s">
        <v>53</v>
      </c>
      <c r="AN232" s="325" t="s">
        <v>59</v>
      </c>
      <c r="AO232" s="325" t="s">
        <v>52</v>
      </c>
      <c r="AP232" s="325" t="s">
        <v>53</v>
      </c>
      <c r="AQ232" s="325" t="s">
        <v>53</v>
      </c>
      <c r="AR232" s="325" t="s">
        <v>53</v>
      </c>
      <c r="AS232" s="325" t="s">
        <v>53</v>
      </c>
      <c r="AT232" s="325" t="s">
        <v>53</v>
      </c>
      <c r="AU232" s="325" t="s">
        <v>53</v>
      </c>
      <c r="AV232" s="325" t="s">
        <v>53</v>
      </c>
      <c r="AW232" s="325" t="s">
        <v>52</v>
      </c>
      <c r="AX232" s="325" t="s">
        <v>53</v>
      </c>
      <c r="AY232" s="278" t="s">
        <v>53</v>
      </c>
      <c r="AZ232" s="325" t="s">
        <v>53</v>
      </c>
      <c r="BA232" s="325" t="s">
        <v>52</v>
      </c>
      <c r="BB232" s="325" t="s">
        <v>52</v>
      </c>
      <c r="BC232" s="325" t="s">
        <v>53</v>
      </c>
    </row>
    <row r="233" spans="2:55" ht="15.6" customHeight="1">
      <c r="B233" s="19"/>
      <c r="C233" s="20" t="s">
        <v>172</v>
      </c>
      <c r="D233" s="20"/>
      <c r="E233" s="20"/>
      <c r="F233" s="20"/>
      <c r="G233" s="20"/>
      <c r="H233" s="20"/>
      <c r="I233" s="20"/>
      <c r="J233" s="20"/>
      <c r="K233" s="20"/>
      <c r="L233" s="20"/>
      <c r="M233" s="20"/>
      <c r="N233" s="810"/>
      <c r="O233" s="22">
        <v>0.25</v>
      </c>
      <c r="P233" s="278" t="s">
        <v>52</v>
      </c>
      <c r="Q233" s="325" t="s">
        <v>53</v>
      </c>
      <c r="R233" s="325" t="s">
        <v>53</v>
      </c>
      <c r="S233" s="325" t="s">
        <v>52</v>
      </c>
      <c r="T233" s="325" t="s">
        <v>53</v>
      </c>
      <c r="U233" s="278" t="s">
        <v>53</v>
      </c>
      <c r="V233" s="278" t="s">
        <v>53</v>
      </c>
      <c r="W233" s="748" t="s">
        <v>53</v>
      </c>
      <c r="X233" s="776" t="s">
        <v>52</v>
      </c>
      <c r="Y233" s="278" t="s">
        <v>53</v>
      </c>
      <c r="Z233" s="325" t="s">
        <v>53</v>
      </c>
      <c r="AA233" s="325" t="s">
        <v>52</v>
      </c>
      <c r="AB233" s="325" t="s">
        <v>53</v>
      </c>
      <c r="AC233" s="278" t="s">
        <v>52</v>
      </c>
      <c r="AD233" s="278" t="s">
        <v>53</v>
      </c>
      <c r="AE233" s="278" t="s">
        <v>53</v>
      </c>
      <c r="AF233" s="323" t="s">
        <v>53</v>
      </c>
      <c r="AG233" s="325" t="s">
        <v>53</v>
      </c>
      <c r="AH233" s="325" t="s">
        <v>53</v>
      </c>
      <c r="AI233" s="325" t="s">
        <v>52</v>
      </c>
      <c r="AJ233" s="278" t="s">
        <v>53</v>
      </c>
      <c r="AK233" s="325" t="s">
        <v>52</v>
      </c>
      <c r="AL233" s="331" t="s">
        <v>53</v>
      </c>
      <c r="AM233" s="278" t="s">
        <v>53</v>
      </c>
      <c r="AN233" s="325" t="s">
        <v>59</v>
      </c>
      <c r="AO233" s="325" t="s">
        <v>52</v>
      </c>
      <c r="AP233" s="325" t="s">
        <v>53</v>
      </c>
      <c r="AQ233" s="325" t="s">
        <v>53</v>
      </c>
      <c r="AR233" s="325" t="s">
        <v>53</v>
      </c>
      <c r="AS233" s="325" t="s">
        <v>53</v>
      </c>
      <c r="AT233" s="325" t="s">
        <v>53</v>
      </c>
      <c r="AU233" s="325" t="s">
        <v>53</v>
      </c>
      <c r="AV233" s="325" t="s">
        <v>53</v>
      </c>
      <c r="AW233" s="325" t="s">
        <v>53</v>
      </c>
      <c r="AX233" s="325" t="s">
        <v>53</v>
      </c>
      <c r="AY233" s="278" t="s">
        <v>53</v>
      </c>
      <c r="AZ233" s="325" t="s">
        <v>53</v>
      </c>
      <c r="BA233" s="325" t="s">
        <v>53</v>
      </c>
      <c r="BB233" s="325" t="s">
        <v>52</v>
      </c>
      <c r="BC233" s="325" t="s">
        <v>53</v>
      </c>
    </row>
    <row r="234" spans="2:55" ht="15.6" customHeight="1">
      <c r="B234" s="19"/>
      <c r="C234" s="20" t="s">
        <v>173</v>
      </c>
      <c r="D234" s="20"/>
      <c r="E234" s="20"/>
      <c r="F234" s="20"/>
      <c r="G234" s="20"/>
      <c r="H234" s="20"/>
      <c r="I234" s="20"/>
      <c r="J234" s="20"/>
      <c r="K234" s="20"/>
      <c r="L234" s="20"/>
      <c r="M234" s="20"/>
      <c r="N234" s="810"/>
      <c r="O234" s="22">
        <v>0.29268292682926828</v>
      </c>
      <c r="P234" s="278" t="s">
        <v>52</v>
      </c>
      <c r="Q234" s="325" t="s">
        <v>53</v>
      </c>
      <c r="R234" s="325" t="s">
        <v>53</v>
      </c>
      <c r="S234" s="325" t="s">
        <v>52</v>
      </c>
      <c r="T234" s="325" t="s">
        <v>53</v>
      </c>
      <c r="U234" s="278" t="s">
        <v>53</v>
      </c>
      <c r="V234" s="278" t="s">
        <v>53</v>
      </c>
      <c r="W234" s="748" t="s">
        <v>53</v>
      </c>
      <c r="X234" s="776" t="s">
        <v>52</v>
      </c>
      <c r="Y234" s="278" t="s">
        <v>53</v>
      </c>
      <c r="Z234" s="325" t="s">
        <v>53</v>
      </c>
      <c r="AA234" s="325" t="s">
        <v>52</v>
      </c>
      <c r="AB234" s="325" t="s">
        <v>53</v>
      </c>
      <c r="AC234" s="278" t="s">
        <v>52</v>
      </c>
      <c r="AD234" s="278" t="s">
        <v>53</v>
      </c>
      <c r="AE234" s="278" t="s">
        <v>53</v>
      </c>
      <c r="AF234" s="323" t="s">
        <v>53</v>
      </c>
      <c r="AG234" s="325" t="s">
        <v>53</v>
      </c>
      <c r="AH234" s="325" t="s">
        <v>53</v>
      </c>
      <c r="AI234" s="325" t="s">
        <v>52</v>
      </c>
      <c r="AJ234" s="278" t="s">
        <v>53</v>
      </c>
      <c r="AK234" s="325" t="s">
        <v>52</v>
      </c>
      <c r="AL234" s="331" t="s">
        <v>53</v>
      </c>
      <c r="AM234" s="278" t="s">
        <v>53</v>
      </c>
      <c r="AN234" s="278" t="s">
        <v>52</v>
      </c>
      <c r="AO234" s="325" t="s">
        <v>52</v>
      </c>
      <c r="AP234" s="325" t="s">
        <v>53</v>
      </c>
      <c r="AQ234" s="325" t="s">
        <v>53</v>
      </c>
      <c r="AR234" s="278" t="s">
        <v>52</v>
      </c>
      <c r="AS234" s="325" t="s">
        <v>53</v>
      </c>
      <c r="AT234" s="325" t="s">
        <v>53</v>
      </c>
      <c r="AU234" s="325" t="s">
        <v>53</v>
      </c>
      <c r="AV234" s="325" t="s">
        <v>53</v>
      </c>
      <c r="AW234" s="325" t="s">
        <v>53</v>
      </c>
      <c r="AX234" s="325" t="s">
        <v>53</v>
      </c>
      <c r="AY234" s="278" t="s">
        <v>53</v>
      </c>
      <c r="AZ234" s="325" t="s">
        <v>53</v>
      </c>
      <c r="BA234" s="325" t="s">
        <v>53</v>
      </c>
      <c r="BB234" s="325" t="s">
        <v>52</v>
      </c>
      <c r="BC234" s="325" t="s">
        <v>53</v>
      </c>
    </row>
    <row r="235" spans="2:55" ht="15.6" customHeight="1">
      <c r="B235" s="19"/>
      <c r="C235" s="20" t="s">
        <v>174</v>
      </c>
      <c r="D235" s="20"/>
      <c r="E235" s="20"/>
      <c r="F235" s="20"/>
      <c r="G235" s="20"/>
      <c r="H235" s="20"/>
      <c r="I235" s="20"/>
      <c r="J235" s="20"/>
      <c r="K235" s="20"/>
      <c r="L235" s="20"/>
      <c r="M235" s="20"/>
      <c r="N235" s="810"/>
      <c r="O235" s="22">
        <v>0.34146341463414637</v>
      </c>
      <c r="P235" s="278" t="s">
        <v>52</v>
      </c>
      <c r="Q235" s="325" t="s">
        <v>53</v>
      </c>
      <c r="R235" s="325" t="s">
        <v>53</v>
      </c>
      <c r="S235" s="325" t="s">
        <v>52</v>
      </c>
      <c r="T235" s="325" t="s">
        <v>53</v>
      </c>
      <c r="U235" s="278" t="s">
        <v>53</v>
      </c>
      <c r="V235" s="278" t="s">
        <v>53</v>
      </c>
      <c r="W235" s="748" t="s">
        <v>53</v>
      </c>
      <c r="X235" s="776" t="s">
        <v>52</v>
      </c>
      <c r="Y235" s="278" t="s">
        <v>53</v>
      </c>
      <c r="Z235" s="325" t="s">
        <v>53</v>
      </c>
      <c r="AA235" s="325" t="s">
        <v>52</v>
      </c>
      <c r="AB235" s="325" t="s">
        <v>53</v>
      </c>
      <c r="AC235" s="278" t="s">
        <v>52</v>
      </c>
      <c r="AD235" s="278" t="s">
        <v>53</v>
      </c>
      <c r="AE235" s="278" t="s">
        <v>53</v>
      </c>
      <c r="AF235" s="323" t="s">
        <v>53</v>
      </c>
      <c r="AG235" s="325" t="s">
        <v>52</v>
      </c>
      <c r="AH235" s="325" t="s">
        <v>53</v>
      </c>
      <c r="AI235" s="325" t="s">
        <v>52</v>
      </c>
      <c r="AJ235" s="278" t="s">
        <v>53</v>
      </c>
      <c r="AK235" s="325" t="s">
        <v>52</v>
      </c>
      <c r="AL235" s="331" t="s">
        <v>53</v>
      </c>
      <c r="AM235" s="278" t="s">
        <v>53</v>
      </c>
      <c r="AN235" s="278" t="s">
        <v>52</v>
      </c>
      <c r="AO235" s="325" t="s">
        <v>52</v>
      </c>
      <c r="AP235" s="325" t="s">
        <v>53</v>
      </c>
      <c r="AQ235" s="325" t="s">
        <v>53</v>
      </c>
      <c r="AR235" s="278" t="s">
        <v>52</v>
      </c>
      <c r="AS235" s="325" t="s">
        <v>52</v>
      </c>
      <c r="AT235" s="325" t="s">
        <v>53</v>
      </c>
      <c r="AU235" s="325" t="s">
        <v>53</v>
      </c>
      <c r="AV235" s="325" t="s">
        <v>53</v>
      </c>
      <c r="AW235" s="325" t="s">
        <v>53</v>
      </c>
      <c r="AX235" s="325" t="s">
        <v>53</v>
      </c>
      <c r="AY235" s="278" t="s">
        <v>53</v>
      </c>
      <c r="AZ235" s="325" t="s">
        <v>53</v>
      </c>
      <c r="BA235" s="325" t="s">
        <v>53</v>
      </c>
      <c r="BB235" s="325" t="s">
        <v>52</v>
      </c>
      <c r="BC235" s="325" t="s">
        <v>53</v>
      </c>
    </row>
    <row r="236" spans="2:55" ht="15.6" customHeight="1">
      <c r="B236" s="19"/>
      <c r="C236" s="20" t="s">
        <v>175</v>
      </c>
      <c r="D236" s="20"/>
      <c r="E236" s="20"/>
      <c r="F236" s="20"/>
      <c r="G236" s="20"/>
      <c r="H236" s="20"/>
      <c r="I236" s="20"/>
      <c r="J236" s="20"/>
      <c r="K236" s="20"/>
      <c r="L236" s="20"/>
      <c r="M236" s="20"/>
      <c r="N236" s="810"/>
      <c r="O236" s="22">
        <v>0.31707317073170732</v>
      </c>
      <c r="P236" s="278" t="s">
        <v>52</v>
      </c>
      <c r="Q236" s="325" t="s">
        <v>53</v>
      </c>
      <c r="R236" s="325" t="s">
        <v>53</v>
      </c>
      <c r="S236" s="325" t="s">
        <v>52</v>
      </c>
      <c r="T236" s="325" t="s">
        <v>53</v>
      </c>
      <c r="U236" s="278" t="s">
        <v>53</v>
      </c>
      <c r="V236" s="278" t="s">
        <v>53</v>
      </c>
      <c r="W236" s="748" t="s">
        <v>53</v>
      </c>
      <c r="X236" s="776" t="s">
        <v>52</v>
      </c>
      <c r="Y236" s="278" t="s">
        <v>53</v>
      </c>
      <c r="Z236" s="325" t="s">
        <v>53</v>
      </c>
      <c r="AA236" s="325" t="s">
        <v>52</v>
      </c>
      <c r="AB236" s="325" t="s">
        <v>53</v>
      </c>
      <c r="AC236" s="278" t="s">
        <v>52</v>
      </c>
      <c r="AD236" s="278" t="s">
        <v>53</v>
      </c>
      <c r="AE236" s="278" t="s">
        <v>53</v>
      </c>
      <c r="AF236" s="323" t="s">
        <v>53</v>
      </c>
      <c r="AG236" s="325" t="s">
        <v>52</v>
      </c>
      <c r="AH236" s="325" t="s">
        <v>53</v>
      </c>
      <c r="AI236" s="325" t="s">
        <v>52</v>
      </c>
      <c r="AJ236" s="278" t="s">
        <v>53</v>
      </c>
      <c r="AK236" s="325" t="s">
        <v>52</v>
      </c>
      <c r="AL236" s="331" t="s">
        <v>53</v>
      </c>
      <c r="AM236" s="278" t="s">
        <v>53</v>
      </c>
      <c r="AN236" s="278" t="s">
        <v>52</v>
      </c>
      <c r="AO236" s="325" t="s">
        <v>52</v>
      </c>
      <c r="AP236" s="325" t="s">
        <v>53</v>
      </c>
      <c r="AQ236" s="325" t="s">
        <v>53</v>
      </c>
      <c r="AR236" s="278" t="s">
        <v>52</v>
      </c>
      <c r="AS236" s="325" t="s">
        <v>53</v>
      </c>
      <c r="AT236" s="325" t="s">
        <v>53</v>
      </c>
      <c r="AU236" s="325" t="s">
        <v>53</v>
      </c>
      <c r="AV236" s="325" t="s">
        <v>53</v>
      </c>
      <c r="AW236" s="325" t="s">
        <v>53</v>
      </c>
      <c r="AX236" s="325" t="s">
        <v>53</v>
      </c>
      <c r="AY236" s="278" t="s">
        <v>53</v>
      </c>
      <c r="AZ236" s="325" t="s">
        <v>53</v>
      </c>
      <c r="BA236" s="325" t="s">
        <v>53</v>
      </c>
      <c r="BB236" s="325" t="s">
        <v>52</v>
      </c>
      <c r="BC236" s="325" t="s">
        <v>53</v>
      </c>
    </row>
    <row r="237" spans="2:55" ht="15.6" customHeight="1">
      <c r="B237" s="19"/>
      <c r="C237" s="20" t="s">
        <v>176</v>
      </c>
      <c r="D237" s="20"/>
      <c r="E237" s="20"/>
      <c r="F237" s="20"/>
      <c r="G237" s="20"/>
      <c r="H237" s="20"/>
      <c r="I237" s="20"/>
      <c r="J237" s="20"/>
      <c r="K237" s="20"/>
      <c r="L237" s="20"/>
      <c r="M237" s="20"/>
      <c r="N237" s="810"/>
      <c r="O237" s="22">
        <v>0.31707317073170732</v>
      </c>
      <c r="P237" s="278" t="s">
        <v>52</v>
      </c>
      <c r="Q237" s="325" t="s">
        <v>53</v>
      </c>
      <c r="R237" s="325" t="s">
        <v>53</v>
      </c>
      <c r="S237" s="325" t="s">
        <v>52</v>
      </c>
      <c r="T237" s="325" t="s">
        <v>53</v>
      </c>
      <c r="U237" s="278" t="s">
        <v>53</v>
      </c>
      <c r="V237" s="278" t="s">
        <v>53</v>
      </c>
      <c r="W237" s="748" t="s">
        <v>53</v>
      </c>
      <c r="X237" s="776" t="s">
        <v>52</v>
      </c>
      <c r="Y237" s="278" t="s">
        <v>53</v>
      </c>
      <c r="Z237" s="325" t="s">
        <v>53</v>
      </c>
      <c r="AA237" s="325" t="s">
        <v>52</v>
      </c>
      <c r="AB237" s="325" t="s">
        <v>53</v>
      </c>
      <c r="AC237" s="278" t="s">
        <v>52</v>
      </c>
      <c r="AD237" s="278" t="s">
        <v>53</v>
      </c>
      <c r="AE237" s="278" t="s">
        <v>53</v>
      </c>
      <c r="AF237" s="323" t="s">
        <v>53</v>
      </c>
      <c r="AG237" s="325" t="s">
        <v>52</v>
      </c>
      <c r="AH237" s="325" t="s">
        <v>53</v>
      </c>
      <c r="AI237" s="325" t="s">
        <v>52</v>
      </c>
      <c r="AJ237" s="278" t="s">
        <v>53</v>
      </c>
      <c r="AK237" s="325" t="s">
        <v>52</v>
      </c>
      <c r="AL237" s="331" t="s">
        <v>53</v>
      </c>
      <c r="AM237" s="278" t="s">
        <v>53</v>
      </c>
      <c r="AN237" s="278" t="s">
        <v>52</v>
      </c>
      <c r="AO237" s="325" t="s">
        <v>52</v>
      </c>
      <c r="AP237" s="325" t="s">
        <v>53</v>
      </c>
      <c r="AQ237" s="325" t="s">
        <v>53</v>
      </c>
      <c r="AR237" s="278" t="s">
        <v>52</v>
      </c>
      <c r="AS237" s="325" t="s">
        <v>53</v>
      </c>
      <c r="AT237" s="325" t="s">
        <v>53</v>
      </c>
      <c r="AU237" s="325" t="s">
        <v>53</v>
      </c>
      <c r="AV237" s="325" t="s">
        <v>53</v>
      </c>
      <c r="AW237" s="325" t="s">
        <v>53</v>
      </c>
      <c r="AX237" s="325" t="s">
        <v>53</v>
      </c>
      <c r="AY237" s="278" t="s">
        <v>53</v>
      </c>
      <c r="AZ237" s="325" t="s">
        <v>53</v>
      </c>
      <c r="BA237" s="325" t="s">
        <v>53</v>
      </c>
      <c r="BB237" s="325" t="s">
        <v>52</v>
      </c>
      <c r="BC237" s="325" t="s">
        <v>53</v>
      </c>
    </row>
    <row r="238" spans="2:55" ht="15.6" customHeight="1">
      <c r="B238" s="19"/>
      <c r="C238" s="20" t="s">
        <v>177</v>
      </c>
      <c r="D238" s="20"/>
      <c r="E238" s="20"/>
      <c r="F238" s="20"/>
      <c r="G238" s="20"/>
      <c r="H238" s="20"/>
      <c r="I238" s="20"/>
      <c r="J238" s="20"/>
      <c r="K238" s="20"/>
      <c r="L238" s="20"/>
      <c r="M238" s="20"/>
      <c r="N238" s="810"/>
      <c r="O238" s="22">
        <v>0.32500000000000001</v>
      </c>
      <c r="P238" s="278" t="s">
        <v>52</v>
      </c>
      <c r="Q238" s="325" t="s">
        <v>53</v>
      </c>
      <c r="R238" s="325" t="s">
        <v>53</v>
      </c>
      <c r="S238" s="325" t="s">
        <v>52</v>
      </c>
      <c r="T238" s="325" t="s">
        <v>53</v>
      </c>
      <c r="U238" s="278" t="s">
        <v>53</v>
      </c>
      <c r="V238" s="278" t="s">
        <v>53</v>
      </c>
      <c r="W238" s="748" t="s">
        <v>53</v>
      </c>
      <c r="X238" s="776" t="s">
        <v>52</v>
      </c>
      <c r="Y238" s="278" t="s">
        <v>53</v>
      </c>
      <c r="Z238" s="325" t="s">
        <v>53</v>
      </c>
      <c r="AA238" s="325" t="s">
        <v>52</v>
      </c>
      <c r="AB238" s="325" t="s">
        <v>53</v>
      </c>
      <c r="AC238" s="278" t="s">
        <v>52</v>
      </c>
      <c r="AD238" s="278" t="s">
        <v>53</v>
      </c>
      <c r="AE238" s="278" t="s">
        <v>53</v>
      </c>
      <c r="AF238" s="323" t="s">
        <v>53</v>
      </c>
      <c r="AG238" s="325" t="s">
        <v>52</v>
      </c>
      <c r="AH238" s="325" t="s">
        <v>52</v>
      </c>
      <c r="AI238" s="325" t="s">
        <v>52</v>
      </c>
      <c r="AJ238" s="278" t="s">
        <v>53</v>
      </c>
      <c r="AK238" s="325" t="s">
        <v>52</v>
      </c>
      <c r="AL238" s="331" t="s">
        <v>53</v>
      </c>
      <c r="AM238" s="278" t="s">
        <v>53</v>
      </c>
      <c r="AN238" s="325" t="s">
        <v>59</v>
      </c>
      <c r="AO238" s="325" t="s">
        <v>52</v>
      </c>
      <c r="AP238" s="325" t="s">
        <v>53</v>
      </c>
      <c r="AQ238" s="325" t="s">
        <v>53</v>
      </c>
      <c r="AR238" s="278" t="s">
        <v>52</v>
      </c>
      <c r="AS238" s="325" t="s">
        <v>53</v>
      </c>
      <c r="AT238" s="325" t="s">
        <v>53</v>
      </c>
      <c r="AU238" s="325" t="s">
        <v>53</v>
      </c>
      <c r="AV238" s="325" t="s">
        <v>53</v>
      </c>
      <c r="AW238" s="325" t="s">
        <v>53</v>
      </c>
      <c r="AX238" s="325" t="s">
        <v>53</v>
      </c>
      <c r="AY238" s="278" t="s">
        <v>53</v>
      </c>
      <c r="AZ238" s="325" t="s">
        <v>53</v>
      </c>
      <c r="BA238" s="325" t="s">
        <v>53</v>
      </c>
      <c r="BB238" s="325" t="s">
        <v>52</v>
      </c>
      <c r="BC238" s="325" t="s">
        <v>53</v>
      </c>
    </row>
    <row r="239" spans="2:55" ht="15.6" customHeight="1">
      <c r="B239" s="19"/>
      <c r="C239" s="20" t="s">
        <v>178</v>
      </c>
      <c r="D239" s="20"/>
      <c r="E239" s="20"/>
      <c r="F239" s="20"/>
      <c r="G239" s="20"/>
      <c r="H239" s="20"/>
      <c r="I239" s="20"/>
      <c r="J239" s="20"/>
      <c r="K239" s="20"/>
      <c r="L239" s="20"/>
      <c r="M239" s="20"/>
      <c r="N239" s="810"/>
      <c r="O239" s="22">
        <v>0.3</v>
      </c>
      <c r="P239" s="278" t="s">
        <v>52</v>
      </c>
      <c r="Q239" s="325" t="s">
        <v>53</v>
      </c>
      <c r="R239" s="325" t="s">
        <v>53</v>
      </c>
      <c r="S239" s="325" t="s">
        <v>52</v>
      </c>
      <c r="T239" s="325" t="s">
        <v>53</v>
      </c>
      <c r="U239" s="278" t="s">
        <v>53</v>
      </c>
      <c r="V239" s="278" t="s">
        <v>53</v>
      </c>
      <c r="W239" s="748" t="s">
        <v>53</v>
      </c>
      <c r="X239" s="776" t="s">
        <v>52</v>
      </c>
      <c r="Y239" s="278" t="s">
        <v>53</v>
      </c>
      <c r="Z239" s="325" t="s">
        <v>53</v>
      </c>
      <c r="AA239" s="325" t="s">
        <v>53</v>
      </c>
      <c r="AB239" s="325" t="s">
        <v>53</v>
      </c>
      <c r="AC239" s="278" t="s">
        <v>52</v>
      </c>
      <c r="AD239" s="278" t="s">
        <v>53</v>
      </c>
      <c r="AE239" s="278" t="s">
        <v>53</v>
      </c>
      <c r="AF239" s="323" t="s">
        <v>53</v>
      </c>
      <c r="AG239" s="325" t="s">
        <v>52</v>
      </c>
      <c r="AH239" s="325" t="s">
        <v>53</v>
      </c>
      <c r="AI239" s="325" t="s">
        <v>52</v>
      </c>
      <c r="AJ239" s="278" t="s">
        <v>53</v>
      </c>
      <c r="AK239" s="325" t="s">
        <v>52</v>
      </c>
      <c r="AL239" s="331" t="s">
        <v>53</v>
      </c>
      <c r="AM239" s="278" t="s">
        <v>53</v>
      </c>
      <c r="AN239" s="325" t="s">
        <v>59</v>
      </c>
      <c r="AO239" s="325" t="s">
        <v>52</v>
      </c>
      <c r="AP239" s="325" t="s">
        <v>53</v>
      </c>
      <c r="AQ239" s="325" t="s">
        <v>53</v>
      </c>
      <c r="AR239" s="278" t="s">
        <v>52</v>
      </c>
      <c r="AS239" s="325" t="s">
        <v>52</v>
      </c>
      <c r="AT239" s="325" t="s">
        <v>53</v>
      </c>
      <c r="AU239" s="325" t="s">
        <v>53</v>
      </c>
      <c r="AV239" s="325" t="s">
        <v>53</v>
      </c>
      <c r="AW239" s="325" t="s">
        <v>53</v>
      </c>
      <c r="AX239" s="325" t="s">
        <v>53</v>
      </c>
      <c r="AY239" s="278" t="s">
        <v>53</v>
      </c>
      <c r="AZ239" s="325" t="s">
        <v>53</v>
      </c>
      <c r="BA239" s="325" t="s">
        <v>53</v>
      </c>
      <c r="BB239" s="325" t="s">
        <v>52</v>
      </c>
      <c r="BC239" s="325" t="s">
        <v>53</v>
      </c>
    </row>
    <row r="240" spans="2:55" ht="15.6" customHeight="1">
      <c r="B240" s="127"/>
      <c r="C240" s="20" t="s">
        <v>179</v>
      </c>
      <c r="D240" s="20"/>
      <c r="E240" s="20"/>
      <c r="F240" s="20"/>
      <c r="G240" s="20"/>
      <c r="H240" s="20"/>
      <c r="I240" s="20"/>
      <c r="J240" s="20"/>
      <c r="K240" s="20"/>
      <c r="L240" s="20"/>
      <c r="M240" s="20"/>
      <c r="N240" s="811"/>
      <c r="O240" s="22">
        <v>0.30769230769230771</v>
      </c>
      <c r="P240" s="278" t="s">
        <v>52</v>
      </c>
      <c r="Q240" s="325" t="s">
        <v>53</v>
      </c>
      <c r="R240" s="325" t="s">
        <v>53</v>
      </c>
      <c r="S240" s="325" t="s">
        <v>52</v>
      </c>
      <c r="T240" s="325" t="s">
        <v>53</v>
      </c>
      <c r="U240" s="278" t="s">
        <v>53</v>
      </c>
      <c r="V240" s="278" t="s">
        <v>53</v>
      </c>
      <c r="W240" s="748" t="s">
        <v>53</v>
      </c>
      <c r="X240" s="776" t="s">
        <v>52</v>
      </c>
      <c r="Y240" s="278" t="s">
        <v>53</v>
      </c>
      <c r="Z240" s="325" t="s">
        <v>53</v>
      </c>
      <c r="AA240" s="325" t="s">
        <v>52</v>
      </c>
      <c r="AB240" s="325" t="s">
        <v>53</v>
      </c>
      <c r="AC240" s="278" t="s">
        <v>52</v>
      </c>
      <c r="AD240" s="278" t="s">
        <v>53</v>
      </c>
      <c r="AE240" s="278" t="s">
        <v>53</v>
      </c>
      <c r="AF240" s="323" t="s">
        <v>53</v>
      </c>
      <c r="AG240" s="325" t="s">
        <v>52</v>
      </c>
      <c r="AH240" s="325" t="s">
        <v>52</v>
      </c>
      <c r="AI240" s="325" t="s">
        <v>52</v>
      </c>
      <c r="AJ240" s="278" t="s">
        <v>53</v>
      </c>
      <c r="AK240" s="325" t="s">
        <v>52</v>
      </c>
      <c r="AL240" s="331" t="s">
        <v>53</v>
      </c>
      <c r="AM240" s="278" t="s">
        <v>53</v>
      </c>
      <c r="AN240" s="325" t="s">
        <v>59</v>
      </c>
      <c r="AO240" s="325" t="s">
        <v>53</v>
      </c>
      <c r="AP240" s="325" t="s">
        <v>53</v>
      </c>
      <c r="AQ240" s="325" t="s">
        <v>53</v>
      </c>
      <c r="AR240" s="278" t="s">
        <v>52</v>
      </c>
      <c r="AS240" s="325" t="s">
        <v>53</v>
      </c>
      <c r="AT240" s="325" t="s">
        <v>53</v>
      </c>
      <c r="AU240" s="325" t="s">
        <v>53</v>
      </c>
      <c r="AV240" s="325" t="s">
        <v>53</v>
      </c>
      <c r="AW240" s="325" t="s">
        <v>59</v>
      </c>
      <c r="AX240" s="325" t="s">
        <v>53</v>
      </c>
      <c r="AY240" s="278" t="s">
        <v>53</v>
      </c>
      <c r="AZ240" s="325" t="s">
        <v>53</v>
      </c>
      <c r="BA240" s="325" t="s">
        <v>53</v>
      </c>
      <c r="BB240" s="325" t="s">
        <v>52</v>
      </c>
      <c r="BC240" s="325" t="s">
        <v>53</v>
      </c>
    </row>
    <row r="241" spans="2:55" ht="31.5" customHeight="1">
      <c r="B241" s="128" t="s">
        <v>185</v>
      </c>
      <c r="C241" s="37" t="s">
        <v>186</v>
      </c>
      <c r="D241" s="37"/>
      <c r="E241" s="37"/>
      <c r="F241" s="37"/>
      <c r="G241" s="37"/>
      <c r="H241" s="37"/>
      <c r="I241" s="37"/>
      <c r="J241" s="37"/>
      <c r="K241" s="37"/>
      <c r="L241" s="37"/>
      <c r="M241" s="37"/>
      <c r="N241" s="838" t="s">
        <v>187</v>
      </c>
      <c r="O241" s="823"/>
      <c r="P241" s="823"/>
      <c r="Q241" s="823"/>
      <c r="R241" s="823"/>
      <c r="S241" s="823"/>
      <c r="T241" s="823"/>
      <c r="U241" s="823"/>
      <c r="V241" s="823"/>
      <c r="W241" s="823"/>
      <c r="X241" s="823"/>
      <c r="Y241" s="823"/>
      <c r="Z241" s="823"/>
      <c r="AA241" s="823"/>
      <c r="AB241" s="823"/>
      <c r="AC241" s="823"/>
      <c r="AD241" s="823"/>
      <c r="AE241" s="823"/>
      <c r="AF241" s="823"/>
      <c r="AG241" s="823"/>
      <c r="AH241" s="823"/>
      <c r="AI241" s="823"/>
      <c r="AJ241" s="823"/>
      <c r="AK241" s="823"/>
      <c r="AL241" s="823"/>
      <c r="AM241" s="823"/>
      <c r="AN241" s="823"/>
      <c r="AO241" s="823"/>
      <c r="AP241" s="823"/>
      <c r="AQ241" s="823"/>
      <c r="AR241" s="823"/>
      <c r="AS241" s="823"/>
      <c r="AT241" s="823"/>
      <c r="AU241" s="823"/>
      <c r="AV241" s="823"/>
      <c r="AW241" s="823"/>
      <c r="AX241" s="823"/>
      <c r="AY241" s="823"/>
      <c r="AZ241" s="823"/>
      <c r="BA241" s="823"/>
      <c r="BB241" s="823"/>
      <c r="BC241" s="823"/>
    </row>
    <row r="242" spans="2:55" ht="18" customHeight="1">
      <c r="B242" s="129"/>
      <c r="C242" s="130" t="s">
        <v>188</v>
      </c>
      <c r="D242" s="131"/>
      <c r="E242" s="131"/>
      <c r="F242" s="131"/>
      <c r="G242" s="131"/>
      <c r="H242" s="131"/>
      <c r="I242" s="131"/>
      <c r="J242" s="131"/>
      <c r="K242" s="131"/>
      <c r="L242" s="131"/>
      <c r="M242" s="132"/>
      <c r="N242" s="839"/>
      <c r="O242" s="22">
        <v>0.6</v>
      </c>
      <c r="P242" s="325" t="s">
        <v>53</v>
      </c>
      <c r="Q242" s="325" t="s">
        <v>52</v>
      </c>
      <c r="R242" s="325" t="s">
        <v>52</v>
      </c>
      <c r="S242" s="325" t="s">
        <v>53</v>
      </c>
      <c r="T242" s="325" t="s">
        <v>53</v>
      </c>
      <c r="U242" s="325" t="s">
        <v>53</v>
      </c>
      <c r="V242" s="325" t="s">
        <v>52</v>
      </c>
      <c r="W242" s="765" t="s">
        <v>52</v>
      </c>
      <c r="X242" s="765" t="s">
        <v>52</v>
      </c>
      <c r="Y242" s="325" t="s">
        <v>52</v>
      </c>
      <c r="Z242" s="325" t="s">
        <v>52</v>
      </c>
      <c r="AA242" s="325" t="s">
        <v>53</v>
      </c>
      <c r="AB242" s="325" t="s">
        <v>52</v>
      </c>
      <c r="AC242" s="325" t="s">
        <v>52</v>
      </c>
      <c r="AD242" s="325" t="s">
        <v>52</v>
      </c>
      <c r="AE242" s="325" t="s">
        <v>53</v>
      </c>
      <c r="AF242" s="323" t="s">
        <v>53</v>
      </c>
      <c r="AG242" s="325" t="s">
        <v>52</v>
      </c>
      <c r="AH242" s="325" t="s">
        <v>52</v>
      </c>
      <c r="AI242" s="325" t="s">
        <v>52</v>
      </c>
      <c r="AJ242" s="325" t="s">
        <v>53</v>
      </c>
      <c r="AK242" s="325" t="s">
        <v>53</v>
      </c>
      <c r="AL242" s="325" t="s">
        <v>52</v>
      </c>
      <c r="AM242" s="325" t="s">
        <v>52</v>
      </c>
      <c r="AN242" s="325" t="s">
        <v>53</v>
      </c>
      <c r="AO242" s="325" t="s">
        <v>52</v>
      </c>
      <c r="AP242" s="325" t="s">
        <v>53</v>
      </c>
      <c r="AQ242" s="325" t="s">
        <v>52</v>
      </c>
      <c r="AR242" s="325" t="s">
        <v>52</v>
      </c>
      <c r="AS242" s="325" t="s">
        <v>52</v>
      </c>
      <c r="AT242" s="325" t="s">
        <v>53</v>
      </c>
      <c r="AU242" s="325" t="s">
        <v>53</v>
      </c>
      <c r="AV242" s="325" t="s">
        <v>53</v>
      </c>
      <c r="AW242" s="325" t="s">
        <v>53</v>
      </c>
      <c r="AX242" s="325" t="s">
        <v>53</v>
      </c>
      <c r="AY242" s="325" t="s">
        <v>52</v>
      </c>
      <c r="AZ242" s="325" t="s">
        <v>52</v>
      </c>
      <c r="BA242" s="325" t="s">
        <v>52</v>
      </c>
      <c r="BB242" s="325" t="s">
        <v>52</v>
      </c>
      <c r="BC242" s="325" t="s">
        <v>53</v>
      </c>
    </row>
    <row r="243" spans="2:55" ht="20.100000000000001" customHeight="1">
      <c r="B243" s="129"/>
      <c r="C243" s="29" t="s">
        <v>189</v>
      </c>
      <c r="D243" s="29"/>
      <c r="E243" s="29"/>
      <c r="F243" s="29"/>
      <c r="G243" s="29"/>
      <c r="H243" s="29"/>
      <c r="I243" s="29"/>
      <c r="J243" s="29"/>
      <c r="K243" s="29"/>
      <c r="L243" s="29"/>
      <c r="M243" s="29"/>
      <c r="N243" s="839"/>
      <c r="O243" s="22">
        <v>0.2</v>
      </c>
      <c r="P243" s="278" t="s">
        <v>53</v>
      </c>
      <c r="Q243" s="325" t="s">
        <v>53</v>
      </c>
      <c r="R243" s="325" t="s">
        <v>53</v>
      </c>
      <c r="S243" s="325" t="s">
        <v>53</v>
      </c>
      <c r="T243" s="325" t="s">
        <v>53</v>
      </c>
      <c r="U243" s="325" t="s">
        <v>53</v>
      </c>
      <c r="V243" s="278" t="s">
        <v>52</v>
      </c>
      <c r="W243" s="765" t="s">
        <v>53</v>
      </c>
      <c r="X243" s="776" t="s">
        <v>52</v>
      </c>
      <c r="Y243" s="278" t="s">
        <v>53</v>
      </c>
      <c r="Z243" s="325" t="s">
        <v>53</v>
      </c>
      <c r="AA243" s="325" t="s">
        <v>53</v>
      </c>
      <c r="AB243" s="325" t="s">
        <v>53</v>
      </c>
      <c r="AC243" s="325" t="s">
        <v>53</v>
      </c>
      <c r="AD243" s="278" t="s">
        <v>53</v>
      </c>
      <c r="AE243" s="278" t="s">
        <v>53</v>
      </c>
      <c r="AF243" s="323" t="s">
        <v>53</v>
      </c>
      <c r="AG243" s="325" t="s">
        <v>52</v>
      </c>
      <c r="AH243" s="325" t="s">
        <v>190</v>
      </c>
      <c r="AI243" s="325" t="s">
        <v>53</v>
      </c>
      <c r="AJ243" s="325" t="s">
        <v>53</v>
      </c>
      <c r="AK243" s="325" t="s">
        <v>53</v>
      </c>
      <c r="AL243" s="278" t="s">
        <v>52</v>
      </c>
      <c r="AM243" s="278" t="s">
        <v>53</v>
      </c>
      <c r="AN243" s="278" t="s">
        <v>58</v>
      </c>
      <c r="AO243" s="325" t="s">
        <v>53</v>
      </c>
      <c r="AP243" s="325" t="s">
        <v>53</v>
      </c>
      <c r="AQ243" s="325" t="s">
        <v>53</v>
      </c>
      <c r="AR243" s="278" t="s">
        <v>52</v>
      </c>
      <c r="AS243" s="325" t="s">
        <v>52</v>
      </c>
      <c r="AT243" s="325" t="s">
        <v>53</v>
      </c>
      <c r="AU243" s="325" t="s">
        <v>53</v>
      </c>
      <c r="AV243" s="325" t="s">
        <v>53</v>
      </c>
      <c r="AW243" s="325" t="s">
        <v>53</v>
      </c>
      <c r="AX243" s="325" t="s">
        <v>53</v>
      </c>
      <c r="AY243" s="278" t="s">
        <v>52</v>
      </c>
      <c r="AZ243" s="325" t="s">
        <v>53</v>
      </c>
      <c r="BA243" s="325" t="s">
        <v>53</v>
      </c>
      <c r="BB243" s="325" t="s">
        <v>52</v>
      </c>
      <c r="BC243" s="325" t="s">
        <v>53</v>
      </c>
    </row>
    <row r="244" spans="2:55" ht="20.100000000000001" customHeight="1">
      <c r="B244" s="129"/>
      <c r="C244" s="29" t="s">
        <v>61</v>
      </c>
      <c r="D244" s="29"/>
      <c r="E244" s="29"/>
      <c r="F244" s="29"/>
      <c r="G244" s="29"/>
      <c r="H244" s="29"/>
      <c r="I244" s="29"/>
      <c r="J244" s="29"/>
      <c r="K244" s="29"/>
      <c r="L244" s="29"/>
      <c r="M244" s="29"/>
      <c r="N244" s="839"/>
      <c r="O244" s="22">
        <v>0.59</v>
      </c>
      <c r="P244" s="278" t="s">
        <v>53</v>
      </c>
      <c r="Q244" s="325" t="s">
        <v>52</v>
      </c>
      <c r="R244" s="278" t="s">
        <v>52</v>
      </c>
      <c r="S244" s="325" t="s">
        <v>53</v>
      </c>
      <c r="T244" s="325" t="s">
        <v>53</v>
      </c>
      <c r="U244" s="325" t="s">
        <v>53</v>
      </c>
      <c r="V244" s="325" t="s">
        <v>59</v>
      </c>
      <c r="W244" s="748" t="s">
        <v>52</v>
      </c>
      <c r="X244" s="776" t="s">
        <v>52</v>
      </c>
      <c r="Y244" s="278" t="s">
        <v>52</v>
      </c>
      <c r="Z244" s="278" t="s">
        <v>52</v>
      </c>
      <c r="AA244" s="325" t="s">
        <v>53</v>
      </c>
      <c r="AB244" s="325" t="s">
        <v>52</v>
      </c>
      <c r="AC244" s="278" t="s">
        <v>52</v>
      </c>
      <c r="AD244" s="278" t="s">
        <v>52</v>
      </c>
      <c r="AE244" s="278" t="s">
        <v>53</v>
      </c>
      <c r="AF244" s="323" t="s">
        <v>53</v>
      </c>
      <c r="AG244" s="325" t="s">
        <v>52</v>
      </c>
      <c r="AH244" s="325" t="s">
        <v>190</v>
      </c>
      <c r="AI244" s="325" t="s">
        <v>52</v>
      </c>
      <c r="AJ244" s="325" t="s">
        <v>53</v>
      </c>
      <c r="AK244" s="325" t="s">
        <v>53</v>
      </c>
      <c r="AL244" s="278" t="s">
        <v>52</v>
      </c>
      <c r="AM244" s="278" t="s">
        <v>52</v>
      </c>
      <c r="AN244" s="278" t="s">
        <v>58</v>
      </c>
      <c r="AO244" s="325" t="s">
        <v>52</v>
      </c>
      <c r="AP244" s="325" t="s">
        <v>53</v>
      </c>
      <c r="AQ244" s="325" t="s">
        <v>52</v>
      </c>
      <c r="AR244" s="278" t="s">
        <v>52</v>
      </c>
      <c r="AS244" s="325" t="s">
        <v>52</v>
      </c>
      <c r="AT244" s="325" t="s">
        <v>53</v>
      </c>
      <c r="AU244" s="325" t="s">
        <v>53</v>
      </c>
      <c r="AV244" s="325" t="s">
        <v>53</v>
      </c>
      <c r="AW244" s="325" t="s">
        <v>53</v>
      </c>
      <c r="AX244" s="325" t="s">
        <v>53</v>
      </c>
      <c r="AY244" s="278" t="s">
        <v>52</v>
      </c>
      <c r="AZ244" s="325" t="s">
        <v>52</v>
      </c>
      <c r="BA244" s="325" t="s">
        <v>52</v>
      </c>
      <c r="BB244" s="325" t="s">
        <v>52</v>
      </c>
      <c r="BC244" s="325" t="s">
        <v>53</v>
      </c>
    </row>
    <row r="245" spans="2:55" ht="20.100000000000001" customHeight="1">
      <c r="B245" s="129"/>
      <c r="C245" s="29" t="s">
        <v>60</v>
      </c>
      <c r="D245" s="29"/>
      <c r="E245" s="29"/>
      <c r="F245" s="29"/>
      <c r="G245" s="29"/>
      <c r="H245" s="29"/>
      <c r="I245" s="29"/>
      <c r="J245" s="29"/>
      <c r="K245" s="29"/>
      <c r="L245" s="29"/>
      <c r="M245" s="29"/>
      <c r="N245" s="839"/>
      <c r="O245" s="22">
        <v>0.34</v>
      </c>
      <c r="P245" s="278" t="s">
        <v>53</v>
      </c>
      <c r="Q245" s="325" t="s">
        <v>52</v>
      </c>
      <c r="R245" s="325" t="s">
        <v>53</v>
      </c>
      <c r="S245" s="325" t="s">
        <v>53</v>
      </c>
      <c r="T245" s="325" t="s">
        <v>53</v>
      </c>
      <c r="U245" s="325" t="s">
        <v>53</v>
      </c>
      <c r="V245" s="325" t="s">
        <v>59</v>
      </c>
      <c r="W245" s="748" t="s">
        <v>52</v>
      </c>
      <c r="X245" s="776" t="s">
        <v>52</v>
      </c>
      <c r="Y245" s="278" t="s">
        <v>53</v>
      </c>
      <c r="Z245" s="325" t="s">
        <v>53</v>
      </c>
      <c r="AA245" s="325" t="s">
        <v>53</v>
      </c>
      <c r="AB245" s="325" t="s">
        <v>53</v>
      </c>
      <c r="AC245" s="278" t="s">
        <v>52</v>
      </c>
      <c r="AD245" s="278" t="s">
        <v>53</v>
      </c>
      <c r="AE245" s="278" t="s">
        <v>53</v>
      </c>
      <c r="AF245" s="323" t="s">
        <v>53</v>
      </c>
      <c r="AG245" s="325" t="s">
        <v>52</v>
      </c>
      <c r="AH245" s="325" t="s">
        <v>190</v>
      </c>
      <c r="AI245" s="325" t="s">
        <v>53</v>
      </c>
      <c r="AJ245" s="325" t="s">
        <v>53</v>
      </c>
      <c r="AK245" s="325" t="s">
        <v>53</v>
      </c>
      <c r="AL245" s="278" t="s">
        <v>52</v>
      </c>
      <c r="AM245" s="278" t="s">
        <v>53</v>
      </c>
      <c r="AN245" s="278" t="s">
        <v>58</v>
      </c>
      <c r="AO245" s="325" t="s">
        <v>52</v>
      </c>
      <c r="AP245" s="325" t="s">
        <v>53</v>
      </c>
      <c r="AQ245" s="325" t="s">
        <v>52</v>
      </c>
      <c r="AR245" s="278" t="s">
        <v>52</v>
      </c>
      <c r="AS245" s="325" t="s">
        <v>59</v>
      </c>
      <c r="AT245" s="325" t="s">
        <v>53</v>
      </c>
      <c r="AU245" s="325" t="s">
        <v>53</v>
      </c>
      <c r="AV245" s="325" t="s">
        <v>53</v>
      </c>
      <c r="AW245" s="325" t="s">
        <v>53</v>
      </c>
      <c r="AX245" s="325" t="s">
        <v>53</v>
      </c>
      <c r="AY245" s="278" t="s">
        <v>52</v>
      </c>
      <c r="AZ245" s="325" t="s">
        <v>52</v>
      </c>
      <c r="BA245" s="325" t="s">
        <v>53</v>
      </c>
      <c r="BB245" s="325" t="s">
        <v>52</v>
      </c>
      <c r="BC245" s="325" t="s">
        <v>53</v>
      </c>
    </row>
    <row r="246" spans="2:55" ht="20.100000000000001" customHeight="1">
      <c r="B246" s="133"/>
      <c r="C246" s="33" t="s">
        <v>57</v>
      </c>
      <c r="D246" s="33"/>
      <c r="E246" s="33"/>
      <c r="F246" s="33"/>
      <c r="G246" s="33"/>
      <c r="H246" s="33"/>
      <c r="I246" s="33"/>
      <c r="J246" s="33"/>
      <c r="K246" s="33"/>
      <c r="L246" s="33"/>
      <c r="M246" s="33"/>
      <c r="N246" s="839"/>
      <c r="O246" s="22">
        <v>0.47</v>
      </c>
      <c r="P246" s="278" t="s">
        <v>53</v>
      </c>
      <c r="Q246" s="325" t="s">
        <v>53</v>
      </c>
      <c r="R246" s="325" t="s">
        <v>53</v>
      </c>
      <c r="S246" s="325" t="s">
        <v>53</v>
      </c>
      <c r="T246" s="325" t="s">
        <v>53</v>
      </c>
      <c r="U246" s="325" t="s">
        <v>53</v>
      </c>
      <c r="V246" s="325" t="s">
        <v>59</v>
      </c>
      <c r="W246" s="748" t="s">
        <v>52</v>
      </c>
      <c r="X246" s="776" t="s">
        <v>52</v>
      </c>
      <c r="Y246" s="278" t="s">
        <v>52</v>
      </c>
      <c r="Z246" s="278" t="s">
        <v>52</v>
      </c>
      <c r="AA246" s="325" t="s">
        <v>53</v>
      </c>
      <c r="AB246" s="325" t="s">
        <v>52</v>
      </c>
      <c r="AC246" s="278" t="s">
        <v>52</v>
      </c>
      <c r="AD246" s="278" t="s">
        <v>52</v>
      </c>
      <c r="AE246" s="278" t="s">
        <v>53</v>
      </c>
      <c r="AF246" s="323" t="s">
        <v>53</v>
      </c>
      <c r="AG246" s="325" t="s">
        <v>52</v>
      </c>
      <c r="AH246" s="325" t="s">
        <v>190</v>
      </c>
      <c r="AI246" s="325" t="s">
        <v>52</v>
      </c>
      <c r="AJ246" s="325" t="s">
        <v>53</v>
      </c>
      <c r="AK246" s="325" t="s">
        <v>53</v>
      </c>
      <c r="AL246" s="278" t="s">
        <v>52</v>
      </c>
      <c r="AM246" s="325" t="s">
        <v>59</v>
      </c>
      <c r="AN246" s="278" t="s">
        <v>58</v>
      </c>
      <c r="AO246" s="325" t="s">
        <v>52</v>
      </c>
      <c r="AP246" s="325" t="s">
        <v>53</v>
      </c>
      <c r="AQ246" s="325" t="s">
        <v>52</v>
      </c>
      <c r="AR246" s="278" t="s">
        <v>52</v>
      </c>
      <c r="AS246" s="325" t="s">
        <v>52</v>
      </c>
      <c r="AT246" s="325" t="s">
        <v>53</v>
      </c>
      <c r="AU246" s="325" t="s">
        <v>53</v>
      </c>
      <c r="AV246" s="325" t="s">
        <v>53</v>
      </c>
      <c r="AW246" s="325" t="s">
        <v>53</v>
      </c>
      <c r="AX246" s="325" t="s">
        <v>53</v>
      </c>
      <c r="AY246" s="278" t="s">
        <v>52</v>
      </c>
      <c r="AZ246" s="325" t="s">
        <v>52</v>
      </c>
      <c r="BA246" s="325" t="s">
        <v>53</v>
      </c>
      <c r="BB246" s="325" t="s">
        <v>52</v>
      </c>
      <c r="BC246" s="325" t="s">
        <v>53</v>
      </c>
    </row>
    <row r="247" spans="2:55" ht="15.6" customHeight="1">
      <c r="B247" s="66" t="s">
        <v>191</v>
      </c>
      <c r="C247" s="58" t="s">
        <v>192</v>
      </c>
      <c r="D247" s="58"/>
      <c r="E247" s="58"/>
      <c r="F247" s="58"/>
      <c r="G247" s="58"/>
      <c r="H247" s="58"/>
      <c r="I247" s="58"/>
      <c r="J247" s="58"/>
      <c r="K247" s="58"/>
      <c r="L247" s="58"/>
      <c r="M247" s="58"/>
      <c r="N247" s="838" t="s">
        <v>193</v>
      </c>
      <c r="O247" s="823"/>
      <c r="P247" s="823"/>
      <c r="Q247" s="823"/>
      <c r="R247" s="823"/>
      <c r="S247" s="823"/>
      <c r="T247" s="823"/>
      <c r="U247" s="823"/>
      <c r="V247" s="823"/>
      <c r="W247" s="823"/>
      <c r="X247" s="823"/>
      <c r="Y247" s="823"/>
      <c r="Z247" s="823"/>
      <c r="AA247" s="823"/>
      <c r="AB247" s="823"/>
      <c r="AC247" s="823"/>
      <c r="AD247" s="823"/>
      <c r="AE247" s="823"/>
      <c r="AF247" s="823"/>
      <c r="AG247" s="823"/>
      <c r="AH247" s="823"/>
      <c r="AI247" s="823"/>
      <c r="AJ247" s="823"/>
      <c r="AK247" s="823"/>
      <c r="AL247" s="823"/>
      <c r="AM247" s="823"/>
      <c r="AN247" s="823"/>
      <c r="AO247" s="823"/>
      <c r="AP247" s="823"/>
      <c r="AQ247" s="823"/>
      <c r="AR247" s="823"/>
      <c r="AS247" s="823"/>
      <c r="AT247" s="823"/>
      <c r="AU247" s="823"/>
      <c r="AV247" s="823"/>
      <c r="AW247" s="823"/>
      <c r="AX247" s="823"/>
      <c r="AY247" s="823"/>
      <c r="AZ247" s="823"/>
      <c r="BA247" s="823"/>
      <c r="BB247" s="823"/>
      <c r="BC247" s="823"/>
    </row>
    <row r="248" spans="2:55" ht="42.75" customHeight="1">
      <c r="B248" s="42"/>
      <c r="C248" s="29" t="s">
        <v>194</v>
      </c>
      <c r="D248" s="29"/>
      <c r="E248" s="29"/>
      <c r="F248" s="29"/>
      <c r="G248" s="29"/>
      <c r="H248" s="29"/>
      <c r="I248" s="29"/>
      <c r="J248" s="29"/>
      <c r="K248" s="29"/>
      <c r="L248" s="29"/>
      <c r="M248" s="29"/>
      <c r="N248" s="839"/>
      <c r="O248" s="22">
        <v>0.28999999999999998</v>
      </c>
      <c r="P248" s="278" t="s">
        <v>53</v>
      </c>
      <c r="Q248" s="325" t="s">
        <v>53</v>
      </c>
      <c r="R248" s="325" t="s">
        <v>53</v>
      </c>
      <c r="S248" s="325" t="s">
        <v>52</v>
      </c>
      <c r="T248" s="325" t="s">
        <v>53</v>
      </c>
      <c r="U248" s="278" t="s">
        <v>53</v>
      </c>
      <c r="V248" s="278" t="s">
        <v>52</v>
      </c>
      <c r="W248" s="748" t="s">
        <v>52</v>
      </c>
      <c r="X248" s="765" t="s">
        <v>53</v>
      </c>
      <c r="Y248" s="278" t="s">
        <v>52</v>
      </c>
      <c r="Z248" s="325" t="s">
        <v>53</v>
      </c>
      <c r="AA248" s="325" t="s">
        <v>53</v>
      </c>
      <c r="AB248" s="325" t="s">
        <v>52</v>
      </c>
      <c r="AC248" s="325" t="s">
        <v>53</v>
      </c>
      <c r="AD248" s="278" t="s">
        <v>52</v>
      </c>
      <c r="AE248" s="278" t="s">
        <v>53</v>
      </c>
      <c r="AF248" s="323" t="s">
        <v>53</v>
      </c>
      <c r="AG248" s="325" t="s">
        <v>53</v>
      </c>
      <c r="AH248" s="325" t="s">
        <v>53</v>
      </c>
      <c r="AI248" s="325" t="s">
        <v>53</v>
      </c>
      <c r="AJ248" s="278" t="s">
        <v>53</v>
      </c>
      <c r="AK248" s="325" t="s">
        <v>53</v>
      </c>
      <c r="AL248" s="278" t="s">
        <v>52</v>
      </c>
      <c r="AM248" s="278" t="s">
        <v>52</v>
      </c>
      <c r="AN248" s="331" t="s">
        <v>53</v>
      </c>
      <c r="AO248" s="325" t="s">
        <v>53</v>
      </c>
      <c r="AP248" s="325" t="s">
        <v>53</v>
      </c>
      <c r="AQ248" s="325" t="s">
        <v>53</v>
      </c>
      <c r="AR248" s="325" t="s">
        <v>53</v>
      </c>
      <c r="AS248" s="325" t="s">
        <v>53</v>
      </c>
      <c r="AT248" s="325" t="s">
        <v>52</v>
      </c>
      <c r="AU248" s="278" t="s">
        <v>52</v>
      </c>
      <c r="AV248" s="325" t="s">
        <v>53</v>
      </c>
      <c r="AW248" s="325" t="s">
        <v>53</v>
      </c>
      <c r="AX248" s="325" t="s">
        <v>53</v>
      </c>
      <c r="AY248" s="278" t="s">
        <v>52</v>
      </c>
      <c r="AZ248" s="325" t="s">
        <v>53</v>
      </c>
      <c r="BA248" s="325" t="s">
        <v>52</v>
      </c>
      <c r="BB248" s="325" t="s">
        <v>53</v>
      </c>
      <c r="BC248" s="325" t="s">
        <v>53</v>
      </c>
    </row>
    <row r="249" spans="2:55" ht="46.5" customHeight="1">
      <c r="B249" s="71"/>
      <c r="C249" s="33" t="s">
        <v>114</v>
      </c>
      <c r="D249" s="33"/>
      <c r="E249" s="33"/>
      <c r="F249" s="33"/>
      <c r="G249" s="33"/>
      <c r="H249" s="33"/>
      <c r="I249" s="33"/>
      <c r="J249" s="33"/>
      <c r="K249" s="33"/>
      <c r="L249" s="33"/>
      <c r="M249" s="33"/>
      <c r="N249" s="840"/>
      <c r="O249" s="22">
        <v>0.2</v>
      </c>
      <c r="P249" s="278" t="s">
        <v>53</v>
      </c>
      <c r="Q249" s="325" t="s">
        <v>53</v>
      </c>
      <c r="R249" s="278" t="s">
        <v>52</v>
      </c>
      <c r="S249" s="325" t="s">
        <v>52</v>
      </c>
      <c r="T249" s="325" t="s">
        <v>53</v>
      </c>
      <c r="U249" s="278" t="s">
        <v>53</v>
      </c>
      <c r="V249" s="278" t="s">
        <v>53</v>
      </c>
      <c r="W249" s="748" t="s">
        <v>52</v>
      </c>
      <c r="X249" s="765" t="s">
        <v>53</v>
      </c>
      <c r="Y249" s="278" t="s">
        <v>53</v>
      </c>
      <c r="Z249" s="325" t="s">
        <v>53</v>
      </c>
      <c r="AA249" s="325" t="s">
        <v>53</v>
      </c>
      <c r="AB249" s="325" t="s">
        <v>53</v>
      </c>
      <c r="AC249" s="325" t="s">
        <v>53</v>
      </c>
      <c r="AD249" s="278" t="s">
        <v>53</v>
      </c>
      <c r="AE249" s="278" t="s">
        <v>53</v>
      </c>
      <c r="AF249" s="323" t="s">
        <v>53</v>
      </c>
      <c r="AG249" s="325" t="s">
        <v>53</v>
      </c>
      <c r="AH249" s="325" t="s">
        <v>52</v>
      </c>
      <c r="AI249" s="325" t="s">
        <v>53</v>
      </c>
      <c r="AJ249" s="278" t="s">
        <v>53</v>
      </c>
      <c r="AK249" s="325" t="s">
        <v>53</v>
      </c>
      <c r="AL249" s="278" t="s">
        <v>52</v>
      </c>
      <c r="AM249" s="278" t="s">
        <v>53</v>
      </c>
      <c r="AN249" s="331" t="s">
        <v>53</v>
      </c>
      <c r="AO249" s="325" t="s">
        <v>53</v>
      </c>
      <c r="AP249" s="325" t="s">
        <v>53</v>
      </c>
      <c r="AQ249" s="325" t="s">
        <v>52</v>
      </c>
      <c r="AR249" s="325" t="s">
        <v>53</v>
      </c>
      <c r="AS249" s="325" t="s">
        <v>53</v>
      </c>
      <c r="AT249" s="325" t="s">
        <v>53</v>
      </c>
      <c r="AU249" s="278" t="s">
        <v>52</v>
      </c>
      <c r="AV249" s="325" t="s">
        <v>53</v>
      </c>
      <c r="AW249" s="325" t="s">
        <v>53</v>
      </c>
      <c r="AX249" s="325" t="s">
        <v>53</v>
      </c>
      <c r="AY249" s="278" t="s">
        <v>52</v>
      </c>
      <c r="AZ249" s="325" t="s">
        <v>53</v>
      </c>
      <c r="BA249" s="325" t="s">
        <v>59</v>
      </c>
      <c r="BB249" s="325" t="s">
        <v>53</v>
      </c>
      <c r="BC249" s="325" t="s">
        <v>53</v>
      </c>
    </row>
    <row r="250" spans="2:55" s="99" customFormat="1" ht="68.849999999999994" customHeight="1">
      <c r="B250" s="133" t="s">
        <v>195</v>
      </c>
      <c r="C250" s="34" t="s">
        <v>196</v>
      </c>
      <c r="D250" s="34"/>
      <c r="E250" s="34"/>
      <c r="F250" s="34"/>
      <c r="G250" s="34"/>
      <c r="H250" s="34"/>
      <c r="I250" s="34"/>
      <c r="J250" s="34"/>
      <c r="K250" s="34"/>
      <c r="L250" s="34"/>
      <c r="M250" s="34"/>
      <c r="N250" s="134" t="s">
        <v>197</v>
      </c>
      <c r="O250" s="22">
        <v>0.31</v>
      </c>
      <c r="P250" s="325" t="s">
        <v>58</v>
      </c>
      <c r="Q250" s="325" t="s">
        <v>58</v>
      </c>
      <c r="R250" s="325" t="s">
        <v>53</v>
      </c>
      <c r="S250" s="325" t="s">
        <v>53</v>
      </c>
      <c r="T250" s="325" t="s">
        <v>58</v>
      </c>
      <c r="U250" s="325" t="s">
        <v>58</v>
      </c>
      <c r="V250" s="278" t="s">
        <v>52</v>
      </c>
      <c r="W250" s="748" t="s">
        <v>53</v>
      </c>
      <c r="X250" s="765" t="s">
        <v>58</v>
      </c>
      <c r="Y250" s="278" t="s">
        <v>53</v>
      </c>
      <c r="Z250" s="325" t="s">
        <v>58</v>
      </c>
      <c r="AA250" s="325" t="s">
        <v>58</v>
      </c>
      <c r="AB250" s="325" t="s">
        <v>52</v>
      </c>
      <c r="AC250" s="325" t="s">
        <v>58</v>
      </c>
      <c r="AD250" s="278" t="s">
        <v>53</v>
      </c>
      <c r="AE250" s="278" t="s">
        <v>58</v>
      </c>
      <c r="AF250" s="323" t="s">
        <v>58</v>
      </c>
      <c r="AG250" s="325" t="s">
        <v>58</v>
      </c>
      <c r="AH250" s="325" t="s">
        <v>52</v>
      </c>
      <c r="AI250" s="325" t="s">
        <v>58</v>
      </c>
      <c r="AJ250" s="325" t="s">
        <v>58</v>
      </c>
      <c r="AK250" s="325" t="s">
        <v>58</v>
      </c>
      <c r="AL250" s="331" t="s">
        <v>53</v>
      </c>
      <c r="AM250" s="325" t="s">
        <v>59</v>
      </c>
      <c r="AN250" s="782" t="s">
        <v>58</v>
      </c>
      <c r="AO250" s="325" t="s">
        <v>58</v>
      </c>
      <c r="AP250" s="325" t="s">
        <v>58</v>
      </c>
      <c r="AQ250" s="325" t="s">
        <v>58</v>
      </c>
      <c r="AR250" s="325" t="s">
        <v>58</v>
      </c>
      <c r="AS250" s="325" t="s">
        <v>53</v>
      </c>
      <c r="AT250" s="325" t="s">
        <v>52</v>
      </c>
      <c r="AU250" s="325" t="s">
        <v>53</v>
      </c>
      <c r="AV250" s="325" t="s">
        <v>58</v>
      </c>
      <c r="AW250" s="325" t="s">
        <v>58</v>
      </c>
      <c r="AX250" s="325" t="s">
        <v>58</v>
      </c>
      <c r="AY250" s="278" t="s">
        <v>53</v>
      </c>
      <c r="AZ250" s="325" t="s">
        <v>58</v>
      </c>
      <c r="BA250" s="325" t="s">
        <v>58</v>
      </c>
      <c r="BB250" s="325" t="s">
        <v>58</v>
      </c>
      <c r="BC250" s="325" t="s">
        <v>58</v>
      </c>
    </row>
    <row r="251" spans="2:55" ht="33.75" customHeight="1">
      <c r="B251" s="36" t="s">
        <v>198</v>
      </c>
      <c r="C251" s="37" t="s">
        <v>199</v>
      </c>
      <c r="D251" s="37"/>
      <c r="E251" s="37"/>
      <c r="F251" s="37"/>
      <c r="G251" s="37"/>
      <c r="H251" s="37"/>
      <c r="I251" s="37"/>
      <c r="J251" s="37"/>
      <c r="K251" s="37"/>
      <c r="L251" s="37"/>
      <c r="M251" s="37"/>
      <c r="N251" s="838" t="s">
        <v>200</v>
      </c>
      <c r="O251" s="823"/>
      <c r="P251" s="823"/>
      <c r="Q251" s="823"/>
      <c r="R251" s="823"/>
      <c r="S251" s="823"/>
      <c r="T251" s="823"/>
      <c r="U251" s="823"/>
      <c r="V251" s="823"/>
      <c r="W251" s="823"/>
      <c r="X251" s="823"/>
      <c r="Y251" s="823"/>
      <c r="Z251" s="823"/>
      <c r="AA251" s="823"/>
      <c r="AB251" s="823"/>
      <c r="AC251" s="823"/>
      <c r="AD251" s="823"/>
      <c r="AE251" s="823"/>
      <c r="AF251" s="823"/>
      <c r="AG251" s="823"/>
      <c r="AH251" s="823"/>
      <c r="AI251" s="823"/>
      <c r="AJ251" s="823"/>
      <c r="AK251" s="823"/>
      <c r="AL251" s="823"/>
      <c r="AM251" s="823"/>
      <c r="AN251" s="823"/>
      <c r="AO251" s="823"/>
      <c r="AP251" s="823"/>
      <c r="AQ251" s="823"/>
      <c r="AR251" s="823"/>
      <c r="AS251" s="823"/>
      <c r="AT251" s="823"/>
      <c r="AU251" s="823"/>
      <c r="AV251" s="823"/>
      <c r="AW251" s="823"/>
      <c r="AX251" s="823"/>
      <c r="AY251" s="823"/>
      <c r="AZ251" s="823"/>
      <c r="BA251" s="823"/>
      <c r="BB251" s="823"/>
      <c r="BC251" s="823"/>
    </row>
    <row r="252" spans="2:55" ht="23.1" customHeight="1">
      <c r="B252" s="19"/>
      <c r="C252" s="81" t="s">
        <v>120</v>
      </c>
      <c r="D252" s="81"/>
      <c r="E252" s="81"/>
      <c r="F252" s="81"/>
      <c r="G252" s="81"/>
      <c r="H252" s="81"/>
      <c r="I252" s="81"/>
      <c r="J252" s="81"/>
      <c r="K252" s="81"/>
      <c r="L252" s="81"/>
      <c r="M252" s="81"/>
      <c r="N252" s="839"/>
      <c r="O252" s="22">
        <v>1</v>
      </c>
      <c r="P252" s="278" t="s">
        <v>52</v>
      </c>
      <c r="Q252" s="325" t="s">
        <v>52</v>
      </c>
      <c r="R252" s="278" t="s">
        <v>52</v>
      </c>
      <c r="S252" s="325" t="s">
        <v>52</v>
      </c>
      <c r="T252" s="278" t="s">
        <v>52</v>
      </c>
      <c r="U252" s="278" t="s">
        <v>52</v>
      </c>
      <c r="V252" s="278" t="s">
        <v>52</v>
      </c>
      <c r="W252" s="748" t="s">
        <v>52</v>
      </c>
      <c r="X252" s="776" t="s">
        <v>52</v>
      </c>
      <c r="Y252" s="278" t="s">
        <v>52</v>
      </c>
      <c r="Z252" s="278" t="s">
        <v>52</v>
      </c>
      <c r="AA252" s="325" t="s">
        <v>52</v>
      </c>
      <c r="AB252" s="325" t="s">
        <v>52</v>
      </c>
      <c r="AC252" s="278" t="s">
        <v>52</v>
      </c>
      <c r="AD252" s="278" t="s">
        <v>52</v>
      </c>
      <c r="AE252" s="278" t="s">
        <v>52</v>
      </c>
      <c r="AF252" s="323" t="s">
        <v>52</v>
      </c>
      <c r="AG252" s="325" t="s">
        <v>52</v>
      </c>
      <c r="AH252" s="325" t="s">
        <v>52</v>
      </c>
      <c r="AI252" s="325" t="s">
        <v>52</v>
      </c>
      <c r="AJ252" s="278" t="s">
        <v>52</v>
      </c>
      <c r="AK252" s="325" t="s">
        <v>52</v>
      </c>
      <c r="AL252" s="278" t="s">
        <v>52</v>
      </c>
      <c r="AM252" s="278" t="s">
        <v>52</v>
      </c>
      <c r="AN252" s="278" t="s">
        <v>52</v>
      </c>
      <c r="AO252" s="325" t="s">
        <v>52</v>
      </c>
      <c r="AP252" s="325" t="s">
        <v>52</v>
      </c>
      <c r="AQ252" s="325" t="s">
        <v>52</v>
      </c>
      <c r="AR252" s="278" t="s">
        <v>52</v>
      </c>
      <c r="AS252" s="325" t="s">
        <v>52</v>
      </c>
      <c r="AT252" s="325" t="s">
        <v>52</v>
      </c>
      <c r="AU252" s="278" t="s">
        <v>52</v>
      </c>
      <c r="AV252" s="325" t="s">
        <v>52</v>
      </c>
      <c r="AW252" s="325" t="s">
        <v>52</v>
      </c>
      <c r="AX252" s="325" t="s">
        <v>52</v>
      </c>
      <c r="AY252" s="278" t="s">
        <v>52</v>
      </c>
      <c r="AZ252" s="325" t="s">
        <v>52</v>
      </c>
      <c r="BA252" s="325" t="s">
        <v>52</v>
      </c>
      <c r="BB252" s="325" t="s">
        <v>52</v>
      </c>
      <c r="BC252" s="325" t="s">
        <v>52</v>
      </c>
    </row>
    <row r="253" spans="2:55" ht="23.1" customHeight="1">
      <c r="B253" s="19"/>
      <c r="C253" s="81" t="s">
        <v>121</v>
      </c>
      <c r="D253" s="81"/>
      <c r="E253" s="81"/>
      <c r="F253" s="81"/>
      <c r="G253" s="81"/>
      <c r="H253" s="81"/>
      <c r="I253" s="81"/>
      <c r="J253" s="81"/>
      <c r="K253" s="81"/>
      <c r="L253" s="81"/>
      <c r="M253" s="81"/>
      <c r="N253" s="839"/>
      <c r="O253" s="22">
        <v>0.95238095238095233</v>
      </c>
      <c r="P253" s="278" t="s">
        <v>52</v>
      </c>
      <c r="Q253" s="325" t="s">
        <v>52</v>
      </c>
      <c r="R253" s="278" t="s">
        <v>52</v>
      </c>
      <c r="S253" s="325" t="s">
        <v>52</v>
      </c>
      <c r="T253" s="278" t="s">
        <v>52</v>
      </c>
      <c r="U253" s="278" t="s">
        <v>52</v>
      </c>
      <c r="V253" s="278" t="s">
        <v>52</v>
      </c>
      <c r="W253" s="748" t="s">
        <v>52</v>
      </c>
      <c r="X253" s="776" t="s">
        <v>52</v>
      </c>
      <c r="Y253" s="278" t="s">
        <v>52</v>
      </c>
      <c r="Z253" s="325" t="s">
        <v>53</v>
      </c>
      <c r="AA253" s="325" t="s">
        <v>52</v>
      </c>
      <c r="AB253" s="325" t="s">
        <v>52</v>
      </c>
      <c r="AC253" s="278" t="s">
        <v>52</v>
      </c>
      <c r="AD253" s="278" t="s">
        <v>52</v>
      </c>
      <c r="AE253" s="278" t="s">
        <v>52</v>
      </c>
      <c r="AF253" s="323" t="s">
        <v>53</v>
      </c>
      <c r="AG253" s="325" t="s">
        <v>52</v>
      </c>
      <c r="AH253" s="325" t="s">
        <v>52</v>
      </c>
      <c r="AI253" s="325" t="s">
        <v>52</v>
      </c>
      <c r="AJ253" s="278" t="s">
        <v>52</v>
      </c>
      <c r="AK253" s="325" t="s">
        <v>52</v>
      </c>
      <c r="AL253" s="278" t="s">
        <v>52</v>
      </c>
      <c r="AM253" s="278" t="s">
        <v>52</v>
      </c>
      <c r="AN253" s="278" t="s">
        <v>52</v>
      </c>
      <c r="AO253" s="325" t="s">
        <v>52</v>
      </c>
      <c r="AP253" s="325" t="s">
        <v>52</v>
      </c>
      <c r="AQ253" s="325" t="s">
        <v>52</v>
      </c>
      <c r="AR253" s="278" t="s">
        <v>52</v>
      </c>
      <c r="AS253" s="325" t="s">
        <v>52</v>
      </c>
      <c r="AT253" s="325" t="s">
        <v>52</v>
      </c>
      <c r="AU253" s="278" t="s">
        <v>52</v>
      </c>
      <c r="AV253" s="325" t="s">
        <v>52</v>
      </c>
      <c r="AW253" s="325" t="s">
        <v>52</v>
      </c>
      <c r="AX253" s="325" t="s">
        <v>52</v>
      </c>
      <c r="AY253" s="278" t="s">
        <v>52</v>
      </c>
      <c r="AZ253" s="325" t="s">
        <v>52</v>
      </c>
      <c r="BA253" s="325" t="s">
        <v>52</v>
      </c>
      <c r="BB253" s="325" t="s">
        <v>52</v>
      </c>
      <c r="BC253" s="325" t="s">
        <v>52</v>
      </c>
    </row>
    <row r="254" spans="2:55" ht="23.1" customHeight="1">
      <c r="B254" s="19"/>
      <c r="C254" s="81" t="s">
        <v>122</v>
      </c>
      <c r="D254" s="81"/>
      <c r="E254" s="81"/>
      <c r="F254" s="81"/>
      <c r="G254" s="81"/>
      <c r="H254" s="81"/>
      <c r="I254" s="81"/>
      <c r="J254" s="81"/>
      <c r="K254" s="81"/>
      <c r="L254" s="81"/>
      <c r="M254" s="81"/>
      <c r="N254" s="839"/>
      <c r="O254" s="22">
        <v>1</v>
      </c>
      <c r="P254" s="278" t="s">
        <v>52</v>
      </c>
      <c r="Q254" s="325" t="s">
        <v>52</v>
      </c>
      <c r="R254" s="278" t="s">
        <v>52</v>
      </c>
      <c r="S254" s="325" t="s">
        <v>52</v>
      </c>
      <c r="T254" s="278" t="s">
        <v>52</v>
      </c>
      <c r="U254" s="278" t="s">
        <v>52</v>
      </c>
      <c r="V254" s="278" t="s">
        <v>52</v>
      </c>
      <c r="W254" s="748" t="s">
        <v>52</v>
      </c>
      <c r="X254" s="776" t="s">
        <v>52</v>
      </c>
      <c r="Y254" s="278" t="s">
        <v>52</v>
      </c>
      <c r="Z254" s="278" t="s">
        <v>52</v>
      </c>
      <c r="AA254" s="325" t="s">
        <v>52</v>
      </c>
      <c r="AB254" s="325" t="s">
        <v>52</v>
      </c>
      <c r="AC254" s="278" t="s">
        <v>52</v>
      </c>
      <c r="AD254" s="278" t="s">
        <v>52</v>
      </c>
      <c r="AE254" s="278" t="s">
        <v>52</v>
      </c>
      <c r="AF254" s="323" t="s">
        <v>52</v>
      </c>
      <c r="AG254" s="325" t="s">
        <v>52</v>
      </c>
      <c r="AH254" s="325" t="s">
        <v>52</v>
      </c>
      <c r="AI254" s="325" t="s">
        <v>52</v>
      </c>
      <c r="AJ254" s="278" t="s">
        <v>52</v>
      </c>
      <c r="AK254" s="325" t="s">
        <v>52</v>
      </c>
      <c r="AL254" s="278" t="s">
        <v>52</v>
      </c>
      <c r="AM254" s="278" t="s">
        <v>52</v>
      </c>
      <c r="AN254" s="278" t="s">
        <v>52</v>
      </c>
      <c r="AO254" s="325" t="s">
        <v>52</v>
      </c>
      <c r="AP254" s="325" t="s">
        <v>52</v>
      </c>
      <c r="AQ254" s="325" t="s">
        <v>52</v>
      </c>
      <c r="AR254" s="278" t="s">
        <v>52</v>
      </c>
      <c r="AS254" s="325" t="s">
        <v>52</v>
      </c>
      <c r="AT254" s="325" t="s">
        <v>52</v>
      </c>
      <c r="AU254" s="278" t="s">
        <v>52</v>
      </c>
      <c r="AV254" s="325" t="s">
        <v>52</v>
      </c>
      <c r="AW254" s="325" t="s">
        <v>52</v>
      </c>
      <c r="AX254" s="325" t="s">
        <v>52</v>
      </c>
      <c r="AY254" s="278" t="s">
        <v>52</v>
      </c>
      <c r="AZ254" s="325" t="s">
        <v>52</v>
      </c>
      <c r="BA254" s="325" t="s">
        <v>52</v>
      </c>
      <c r="BB254" s="325" t="s">
        <v>52</v>
      </c>
      <c r="BC254" s="325" t="s">
        <v>52</v>
      </c>
    </row>
    <row r="255" spans="2:55" ht="23.1" customHeight="1">
      <c r="B255" s="19"/>
      <c r="C255" s="81" t="s">
        <v>158</v>
      </c>
      <c r="D255" s="81"/>
      <c r="E255" s="81"/>
      <c r="F255" s="81"/>
      <c r="G255" s="81"/>
      <c r="H255" s="81"/>
      <c r="I255" s="81"/>
      <c r="J255" s="81"/>
      <c r="K255" s="81"/>
      <c r="L255" s="81"/>
      <c r="M255" s="81"/>
      <c r="N255" s="839"/>
      <c r="O255" s="22">
        <v>0.95238095238095233</v>
      </c>
      <c r="P255" s="278" t="s">
        <v>52</v>
      </c>
      <c r="Q255" s="325" t="s">
        <v>52</v>
      </c>
      <c r="R255" s="278" t="s">
        <v>52</v>
      </c>
      <c r="S255" s="325" t="s">
        <v>52</v>
      </c>
      <c r="T255" s="278" t="s">
        <v>52</v>
      </c>
      <c r="U255" s="278" t="s">
        <v>52</v>
      </c>
      <c r="V255" s="278" t="s">
        <v>52</v>
      </c>
      <c r="W255" s="748" t="s">
        <v>52</v>
      </c>
      <c r="X255" s="776" t="s">
        <v>52</v>
      </c>
      <c r="Y255" s="278" t="s">
        <v>52</v>
      </c>
      <c r="Z255" s="278" t="s">
        <v>52</v>
      </c>
      <c r="AA255" s="325" t="s">
        <v>52</v>
      </c>
      <c r="AB255" s="325" t="s">
        <v>53</v>
      </c>
      <c r="AC255" s="278" t="s">
        <v>52</v>
      </c>
      <c r="AD255" s="278" t="s">
        <v>52</v>
      </c>
      <c r="AE255" s="278" t="s">
        <v>52</v>
      </c>
      <c r="AF255" s="323" t="s">
        <v>53</v>
      </c>
      <c r="AG255" s="325" t="s">
        <v>52</v>
      </c>
      <c r="AH255" s="325" t="s">
        <v>52</v>
      </c>
      <c r="AI255" s="325" t="s">
        <v>52</v>
      </c>
      <c r="AJ255" s="278" t="s">
        <v>52</v>
      </c>
      <c r="AK255" s="325" t="s">
        <v>52</v>
      </c>
      <c r="AL255" s="278" t="s">
        <v>52</v>
      </c>
      <c r="AM255" s="278" t="s">
        <v>52</v>
      </c>
      <c r="AN255" s="278" t="s">
        <v>52</v>
      </c>
      <c r="AO255" s="325" t="s">
        <v>52</v>
      </c>
      <c r="AP255" s="325" t="s">
        <v>52</v>
      </c>
      <c r="AQ255" s="325" t="s">
        <v>52</v>
      </c>
      <c r="AR255" s="278" t="s">
        <v>52</v>
      </c>
      <c r="AS255" s="325" t="s">
        <v>52</v>
      </c>
      <c r="AT255" s="325" t="s">
        <v>52</v>
      </c>
      <c r="AU255" s="278" t="s">
        <v>52</v>
      </c>
      <c r="AV255" s="325" t="s">
        <v>52</v>
      </c>
      <c r="AW255" s="325" t="s">
        <v>52</v>
      </c>
      <c r="AX255" s="325" t="s">
        <v>52</v>
      </c>
      <c r="AY255" s="278" t="s">
        <v>52</v>
      </c>
      <c r="AZ255" s="325" t="s">
        <v>52</v>
      </c>
      <c r="BA255" s="325" t="s">
        <v>52</v>
      </c>
      <c r="BB255" s="325" t="s">
        <v>52</v>
      </c>
      <c r="BC255" s="325" t="s">
        <v>52</v>
      </c>
    </row>
    <row r="256" spans="2:55" ht="23.1" customHeight="1">
      <c r="B256" s="19"/>
      <c r="C256" s="81" t="s">
        <v>201</v>
      </c>
      <c r="D256" s="81"/>
      <c r="E256" s="81"/>
      <c r="F256" s="81"/>
      <c r="G256" s="81"/>
      <c r="H256" s="81"/>
      <c r="I256" s="81"/>
      <c r="J256" s="81"/>
      <c r="K256" s="81"/>
      <c r="L256" s="81"/>
      <c r="M256" s="81"/>
      <c r="N256" s="839"/>
      <c r="O256" s="22">
        <v>0.97619047619047616</v>
      </c>
      <c r="P256" s="278" t="s">
        <v>52</v>
      </c>
      <c r="Q256" s="325" t="s">
        <v>52</v>
      </c>
      <c r="R256" s="278" t="s">
        <v>52</v>
      </c>
      <c r="S256" s="325" t="s">
        <v>52</v>
      </c>
      <c r="T256" s="278" t="s">
        <v>52</v>
      </c>
      <c r="U256" s="278" t="s">
        <v>52</v>
      </c>
      <c r="V256" s="278" t="s">
        <v>52</v>
      </c>
      <c r="W256" s="748" t="s">
        <v>52</v>
      </c>
      <c r="X256" s="776" t="s">
        <v>52</v>
      </c>
      <c r="Y256" s="278" t="s">
        <v>52</v>
      </c>
      <c r="Z256" s="278" t="s">
        <v>52</v>
      </c>
      <c r="AA256" s="325" t="s">
        <v>52</v>
      </c>
      <c r="AB256" s="325" t="s">
        <v>53</v>
      </c>
      <c r="AC256" s="278" t="s">
        <v>52</v>
      </c>
      <c r="AD256" s="278" t="s">
        <v>52</v>
      </c>
      <c r="AE256" s="278" t="s">
        <v>52</v>
      </c>
      <c r="AF256" s="323" t="s">
        <v>52</v>
      </c>
      <c r="AG256" s="325" t="s">
        <v>52</v>
      </c>
      <c r="AH256" s="325" t="s">
        <v>52</v>
      </c>
      <c r="AI256" s="325" t="s">
        <v>52</v>
      </c>
      <c r="AJ256" s="278" t="s">
        <v>52</v>
      </c>
      <c r="AK256" s="325" t="s">
        <v>52</v>
      </c>
      <c r="AL256" s="278" t="s">
        <v>52</v>
      </c>
      <c r="AM256" s="278" t="s">
        <v>52</v>
      </c>
      <c r="AN256" s="278" t="s">
        <v>52</v>
      </c>
      <c r="AO256" s="325" t="s">
        <v>52</v>
      </c>
      <c r="AP256" s="325" t="s">
        <v>52</v>
      </c>
      <c r="AQ256" s="325" t="s">
        <v>52</v>
      </c>
      <c r="AR256" s="278" t="s">
        <v>52</v>
      </c>
      <c r="AS256" s="325" t="s">
        <v>52</v>
      </c>
      <c r="AT256" s="325" t="s">
        <v>52</v>
      </c>
      <c r="AU256" s="278" t="s">
        <v>52</v>
      </c>
      <c r="AV256" s="325" t="s">
        <v>52</v>
      </c>
      <c r="AW256" s="325" t="s">
        <v>52</v>
      </c>
      <c r="AX256" s="325" t="s">
        <v>52</v>
      </c>
      <c r="AY256" s="278" t="s">
        <v>52</v>
      </c>
      <c r="AZ256" s="325" t="s">
        <v>52</v>
      </c>
      <c r="BA256" s="325" t="s">
        <v>52</v>
      </c>
      <c r="BB256" s="325" t="s">
        <v>52</v>
      </c>
      <c r="BC256" s="325" t="s">
        <v>52</v>
      </c>
    </row>
    <row r="257" spans="2:56" ht="23.1" customHeight="1">
      <c r="B257" s="19"/>
      <c r="C257" s="81" t="s">
        <v>202</v>
      </c>
      <c r="D257" s="81"/>
      <c r="E257" s="81"/>
      <c r="F257" s="81"/>
      <c r="G257" s="81"/>
      <c r="H257" s="81"/>
      <c r="I257" s="81"/>
      <c r="J257" s="81"/>
      <c r="K257" s="81"/>
      <c r="L257" s="81"/>
      <c r="M257" s="81"/>
      <c r="N257" s="839"/>
      <c r="O257" s="22">
        <v>0.66666666666666663</v>
      </c>
      <c r="P257" s="278" t="s">
        <v>52</v>
      </c>
      <c r="Q257" s="325" t="s">
        <v>53</v>
      </c>
      <c r="R257" s="325" t="s">
        <v>53</v>
      </c>
      <c r="S257" s="325" t="s">
        <v>52</v>
      </c>
      <c r="T257" s="278" t="s">
        <v>52</v>
      </c>
      <c r="U257" s="278" t="s">
        <v>52</v>
      </c>
      <c r="V257" s="278" t="s">
        <v>52</v>
      </c>
      <c r="W257" s="748" t="s">
        <v>53</v>
      </c>
      <c r="X257" s="765" t="s">
        <v>53</v>
      </c>
      <c r="Y257" s="278" t="s">
        <v>52</v>
      </c>
      <c r="Z257" s="325" t="s">
        <v>53</v>
      </c>
      <c r="AA257" s="325" t="s">
        <v>52</v>
      </c>
      <c r="AB257" s="325" t="s">
        <v>53</v>
      </c>
      <c r="AC257" s="325" t="s">
        <v>53</v>
      </c>
      <c r="AD257" s="278" t="s">
        <v>53</v>
      </c>
      <c r="AE257" s="278" t="s">
        <v>52</v>
      </c>
      <c r="AF257" s="323" t="s">
        <v>52</v>
      </c>
      <c r="AG257" s="325" t="s">
        <v>52</v>
      </c>
      <c r="AH257" s="325" t="s">
        <v>52</v>
      </c>
      <c r="AI257" s="325" t="s">
        <v>52</v>
      </c>
      <c r="AJ257" s="278" t="s">
        <v>52</v>
      </c>
      <c r="AK257" s="325" t="s">
        <v>52</v>
      </c>
      <c r="AL257" s="331" t="s">
        <v>53</v>
      </c>
      <c r="AM257" s="278" t="s">
        <v>53</v>
      </c>
      <c r="AN257" s="278" t="s">
        <v>52</v>
      </c>
      <c r="AO257" s="325" t="s">
        <v>53</v>
      </c>
      <c r="AP257" s="325" t="s">
        <v>52</v>
      </c>
      <c r="AQ257" s="325" t="s">
        <v>52</v>
      </c>
      <c r="AR257" s="278" t="s">
        <v>52</v>
      </c>
      <c r="AS257" s="325" t="s">
        <v>53</v>
      </c>
      <c r="AT257" s="325" t="s">
        <v>52</v>
      </c>
      <c r="AU257" s="278" t="s">
        <v>52</v>
      </c>
      <c r="AV257" s="325" t="s">
        <v>52</v>
      </c>
      <c r="AW257" s="325" t="s">
        <v>52</v>
      </c>
      <c r="AX257" s="325" t="s">
        <v>52</v>
      </c>
      <c r="AY257" s="278" t="s">
        <v>53</v>
      </c>
      <c r="AZ257" s="325" t="s">
        <v>52</v>
      </c>
      <c r="BA257" s="325" t="s">
        <v>52</v>
      </c>
      <c r="BB257" s="325" t="s">
        <v>52</v>
      </c>
      <c r="BC257" s="325" t="s">
        <v>52</v>
      </c>
    </row>
    <row r="258" spans="2:56" ht="23.1" customHeight="1">
      <c r="B258" s="19"/>
      <c r="C258" s="81" t="s">
        <v>125</v>
      </c>
      <c r="D258" s="81"/>
      <c r="E258" s="81"/>
      <c r="F258" s="81"/>
      <c r="G258" s="81"/>
      <c r="H258" s="81"/>
      <c r="I258" s="81"/>
      <c r="J258" s="81"/>
      <c r="K258" s="81"/>
      <c r="L258" s="81"/>
      <c r="M258" s="81"/>
      <c r="N258" s="839"/>
      <c r="O258" s="22">
        <v>0.9285714285714286</v>
      </c>
      <c r="P258" s="278" t="s">
        <v>52</v>
      </c>
      <c r="Q258" s="325" t="s">
        <v>52</v>
      </c>
      <c r="R258" s="325" t="s">
        <v>53</v>
      </c>
      <c r="S258" s="325" t="s">
        <v>52</v>
      </c>
      <c r="T258" s="278" t="s">
        <v>52</v>
      </c>
      <c r="U258" s="278" t="s">
        <v>52</v>
      </c>
      <c r="V258" s="278" t="s">
        <v>52</v>
      </c>
      <c r="W258" s="748" t="s">
        <v>52</v>
      </c>
      <c r="X258" s="776" t="s">
        <v>52</v>
      </c>
      <c r="Y258" s="278" t="s">
        <v>52</v>
      </c>
      <c r="Z258" s="278" t="s">
        <v>52</v>
      </c>
      <c r="AA258" s="325" t="s">
        <v>52</v>
      </c>
      <c r="AB258" s="325" t="s">
        <v>52</v>
      </c>
      <c r="AC258" s="278" t="s">
        <v>52</v>
      </c>
      <c r="AD258" s="278" t="s">
        <v>52</v>
      </c>
      <c r="AE258" s="278" t="s">
        <v>52</v>
      </c>
      <c r="AF258" s="323" t="s">
        <v>52</v>
      </c>
      <c r="AG258" s="325" t="s">
        <v>53</v>
      </c>
      <c r="AH258" s="325" t="s">
        <v>53</v>
      </c>
      <c r="AI258" s="325" t="s">
        <v>52</v>
      </c>
      <c r="AJ258" s="278" t="s">
        <v>52</v>
      </c>
      <c r="AK258" s="325" t="s">
        <v>52</v>
      </c>
      <c r="AL258" s="278" t="s">
        <v>52</v>
      </c>
      <c r="AM258" s="278" t="s">
        <v>52</v>
      </c>
      <c r="AN258" s="278" t="s">
        <v>52</v>
      </c>
      <c r="AO258" s="325" t="s">
        <v>52</v>
      </c>
      <c r="AP258" s="325" t="s">
        <v>52</v>
      </c>
      <c r="AQ258" s="325" t="s">
        <v>52</v>
      </c>
      <c r="AR258" s="278" t="s">
        <v>52</v>
      </c>
      <c r="AS258" s="325" t="s">
        <v>52</v>
      </c>
      <c r="AT258" s="325" t="s">
        <v>52</v>
      </c>
      <c r="AU258" s="278" t="s">
        <v>52</v>
      </c>
      <c r="AV258" s="325" t="s">
        <v>52</v>
      </c>
      <c r="AW258" s="325" t="s">
        <v>52</v>
      </c>
      <c r="AX258" s="325" t="s">
        <v>52</v>
      </c>
      <c r="AY258" s="278" t="s">
        <v>52</v>
      </c>
      <c r="AZ258" s="325" t="s">
        <v>52</v>
      </c>
      <c r="BA258" s="325" t="s">
        <v>52</v>
      </c>
      <c r="BB258" s="325" t="s">
        <v>52</v>
      </c>
      <c r="BC258" s="325" t="s">
        <v>52</v>
      </c>
    </row>
    <row r="259" spans="2:56" ht="23.1" customHeight="1">
      <c r="B259" s="19"/>
      <c r="C259" s="81" t="s">
        <v>126</v>
      </c>
      <c r="D259" s="81"/>
      <c r="E259" s="81"/>
      <c r="F259" s="81"/>
      <c r="G259" s="81"/>
      <c r="H259" s="81"/>
      <c r="I259" s="81"/>
      <c r="J259" s="81"/>
      <c r="K259" s="81"/>
      <c r="L259" s="81"/>
      <c r="M259" s="81"/>
      <c r="N259" s="839"/>
      <c r="O259" s="22">
        <v>0.7142857142857143</v>
      </c>
      <c r="P259" s="278" t="s">
        <v>52</v>
      </c>
      <c r="Q259" s="325" t="s">
        <v>53</v>
      </c>
      <c r="R259" s="325" t="s">
        <v>53</v>
      </c>
      <c r="S259" s="325" t="s">
        <v>52</v>
      </c>
      <c r="T259" s="278" t="s">
        <v>52</v>
      </c>
      <c r="U259" s="278" t="s">
        <v>52</v>
      </c>
      <c r="V259" s="278" t="s">
        <v>52</v>
      </c>
      <c r="W259" s="748" t="s">
        <v>52</v>
      </c>
      <c r="X259" s="776" t="s">
        <v>52</v>
      </c>
      <c r="Y259" s="278" t="s">
        <v>52</v>
      </c>
      <c r="Z259" s="278" t="s">
        <v>52</v>
      </c>
      <c r="AA259" s="325" t="s">
        <v>53</v>
      </c>
      <c r="AB259" s="325" t="s">
        <v>52</v>
      </c>
      <c r="AC259" s="325" t="s">
        <v>53</v>
      </c>
      <c r="AD259" s="278" t="s">
        <v>52</v>
      </c>
      <c r="AE259" s="278" t="s">
        <v>53</v>
      </c>
      <c r="AF259" s="323" t="s">
        <v>53</v>
      </c>
      <c r="AG259" s="325" t="s">
        <v>53</v>
      </c>
      <c r="AH259" s="325" t="s">
        <v>53</v>
      </c>
      <c r="AI259" s="325" t="s">
        <v>52</v>
      </c>
      <c r="AJ259" s="278" t="s">
        <v>52</v>
      </c>
      <c r="AK259" s="325" t="s">
        <v>52</v>
      </c>
      <c r="AL259" s="278" t="s">
        <v>52</v>
      </c>
      <c r="AM259" s="278" t="s">
        <v>52</v>
      </c>
      <c r="AN259" s="278" t="s">
        <v>52</v>
      </c>
      <c r="AO259" s="325" t="s">
        <v>52</v>
      </c>
      <c r="AP259" s="325" t="s">
        <v>52</v>
      </c>
      <c r="AQ259" s="325" t="s">
        <v>53</v>
      </c>
      <c r="AR259" s="278" t="s">
        <v>52</v>
      </c>
      <c r="AS259" s="325" t="s">
        <v>53</v>
      </c>
      <c r="AT259" s="325" t="s">
        <v>52</v>
      </c>
      <c r="AU259" s="278" t="s">
        <v>52</v>
      </c>
      <c r="AV259" s="325" t="s">
        <v>52</v>
      </c>
      <c r="AW259" s="325" t="s">
        <v>52</v>
      </c>
      <c r="AX259" s="325" t="s">
        <v>52</v>
      </c>
      <c r="AY259" s="278" t="s">
        <v>52</v>
      </c>
      <c r="AZ259" s="325" t="s">
        <v>52</v>
      </c>
      <c r="BA259" s="325" t="s">
        <v>53</v>
      </c>
      <c r="BB259" s="325" t="s">
        <v>52</v>
      </c>
      <c r="BC259" s="325" t="s">
        <v>52</v>
      </c>
    </row>
    <row r="260" spans="2:56" ht="23.1" customHeight="1">
      <c r="B260" s="19"/>
      <c r="C260" s="81" t="s">
        <v>159</v>
      </c>
      <c r="D260" s="81"/>
      <c r="E260" s="81"/>
      <c r="F260" s="81"/>
      <c r="G260" s="81"/>
      <c r="H260" s="81"/>
      <c r="I260" s="81"/>
      <c r="J260" s="81"/>
      <c r="K260" s="81"/>
      <c r="L260" s="81"/>
      <c r="M260" s="81"/>
      <c r="N260" s="839"/>
      <c r="O260" s="22">
        <v>0.9285714285714286</v>
      </c>
      <c r="P260" s="278" t="s">
        <v>52</v>
      </c>
      <c r="Q260" s="325" t="s">
        <v>52</v>
      </c>
      <c r="R260" s="278" t="s">
        <v>52</v>
      </c>
      <c r="S260" s="325" t="s">
        <v>52</v>
      </c>
      <c r="T260" s="278" t="s">
        <v>52</v>
      </c>
      <c r="U260" s="278" t="s">
        <v>52</v>
      </c>
      <c r="V260" s="278" t="s">
        <v>52</v>
      </c>
      <c r="W260" s="748" t="s">
        <v>52</v>
      </c>
      <c r="X260" s="776" t="s">
        <v>52</v>
      </c>
      <c r="Y260" s="278" t="s">
        <v>52</v>
      </c>
      <c r="Z260" s="278" t="s">
        <v>52</v>
      </c>
      <c r="AA260" s="325" t="s">
        <v>52</v>
      </c>
      <c r="AB260" s="325" t="s">
        <v>53</v>
      </c>
      <c r="AC260" s="278" t="s">
        <v>52</v>
      </c>
      <c r="AD260" s="278" t="s">
        <v>52</v>
      </c>
      <c r="AE260" s="278" t="s">
        <v>52</v>
      </c>
      <c r="AF260" s="323" t="s">
        <v>52</v>
      </c>
      <c r="AG260" s="325" t="s">
        <v>52</v>
      </c>
      <c r="AH260" s="325" t="s">
        <v>52</v>
      </c>
      <c r="AI260" s="325" t="s">
        <v>52</v>
      </c>
      <c r="AJ260" s="278" t="s">
        <v>52</v>
      </c>
      <c r="AK260" s="325" t="s">
        <v>52</v>
      </c>
      <c r="AL260" s="278" t="s">
        <v>52</v>
      </c>
      <c r="AM260" s="278" t="s">
        <v>52</v>
      </c>
      <c r="AN260" s="278" t="s">
        <v>52</v>
      </c>
      <c r="AO260" s="325" t="s">
        <v>52</v>
      </c>
      <c r="AP260" s="325" t="s">
        <v>52</v>
      </c>
      <c r="AQ260" s="325" t="s">
        <v>52</v>
      </c>
      <c r="AR260" s="278" t="s">
        <v>52</v>
      </c>
      <c r="AS260" s="325" t="s">
        <v>53</v>
      </c>
      <c r="AT260" s="325" t="s">
        <v>52</v>
      </c>
      <c r="AU260" s="278" t="s">
        <v>52</v>
      </c>
      <c r="AV260" s="325" t="s">
        <v>52</v>
      </c>
      <c r="AW260" s="325" t="s">
        <v>52</v>
      </c>
      <c r="AX260" s="325" t="s">
        <v>52</v>
      </c>
      <c r="AY260" s="278" t="s">
        <v>52</v>
      </c>
      <c r="AZ260" s="325" t="s">
        <v>52</v>
      </c>
      <c r="BA260" s="325" t="s">
        <v>52</v>
      </c>
      <c r="BB260" s="325" t="s">
        <v>52</v>
      </c>
      <c r="BC260" s="325" t="s">
        <v>52</v>
      </c>
    </row>
    <row r="261" spans="2:56" ht="23.1" customHeight="1">
      <c r="B261" s="19"/>
      <c r="C261" s="81" t="s">
        <v>130</v>
      </c>
      <c r="D261" s="81"/>
      <c r="E261" s="81"/>
      <c r="F261" s="81"/>
      <c r="G261" s="81"/>
      <c r="H261" s="81"/>
      <c r="I261" s="81"/>
      <c r="J261" s="81"/>
      <c r="K261" s="81"/>
      <c r="L261" s="81"/>
      <c r="M261" s="81"/>
      <c r="N261" s="839"/>
      <c r="O261" s="22">
        <v>0.14634146341463414</v>
      </c>
      <c r="P261" s="278" t="s">
        <v>52</v>
      </c>
      <c r="Q261" s="325" t="s">
        <v>59</v>
      </c>
      <c r="R261" s="325" t="s">
        <v>53</v>
      </c>
      <c r="S261" s="325" t="s">
        <v>52</v>
      </c>
      <c r="T261" s="325" t="s">
        <v>53</v>
      </c>
      <c r="U261" s="278" t="s">
        <v>53</v>
      </c>
      <c r="V261" s="278" t="s">
        <v>53</v>
      </c>
      <c r="W261" s="748" t="s">
        <v>53</v>
      </c>
      <c r="X261" s="765" t="s">
        <v>53</v>
      </c>
      <c r="Y261" s="278" t="s">
        <v>53</v>
      </c>
      <c r="Z261" s="325" t="s">
        <v>53</v>
      </c>
      <c r="AA261" s="325" t="s">
        <v>53</v>
      </c>
      <c r="AB261" s="325" t="s">
        <v>53</v>
      </c>
      <c r="AC261" s="325" t="s">
        <v>53</v>
      </c>
      <c r="AD261" s="278" t="s">
        <v>53</v>
      </c>
      <c r="AE261" s="278" t="s">
        <v>53</v>
      </c>
      <c r="AF261" s="323" t="s">
        <v>53</v>
      </c>
      <c r="AG261" s="325" t="s">
        <v>52</v>
      </c>
      <c r="AH261" s="325" t="s">
        <v>53</v>
      </c>
      <c r="AI261" s="325" t="s">
        <v>53</v>
      </c>
      <c r="AJ261" s="278" t="s">
        <v>52</v>
      </c>
      <c r="AK261" s="325" t="s">
        <v>53</v>
      </c>
      <c r="AL261" s="331" t="s">
        <v>53</v>
      </c>
      <c r="AM261" s="278" t="s">
        <v>53</v>
      </c>
      <c r="AN261" s="331" t="s">
        <v>53</v>
      </c>
      <c r="AO261" s="325" t="s">
        <v>53</v>
      </c>
      <c r="AP261" s="325" t="s">
        <v>53</v>
      </c>
      <c r="AQ261" s="325" t="s">
        <v>53</v>
      </c>
      <c r="AR261" s="278" t="s">
        <v>52</v>
      </c>
      <c r="AS261" s="325" t="s">
        <v>53</v>
      </c>
      <c r="AT261" s="325" t="s">
        <v>53</v>
      </c>
      <c r="AU261" s="278" t="s">
        <v>52</v>
      </c>
      <c r="AV261" s="325" t="s">
        <v>53</v>
      </c>
      <c r="AW261" s="325" t="s">
        <v>53</v>
      </c>
      <c r="AX261" s="325" t="s">
        <v>53</v>
      </c>
      <c r="AY261" s="278" t="s">
        <v>53</v>
      </c>
      <c r="AZ261" s="325" t="s">
        <v>53</v>
      </c>
      <c r="BA261" s="325" t="s">
        <v>53</v>
      </c>
      <c r="BB261" s="325" t="s">
        <v>53</v>
      </c>
      <c r="BC261" s="325" t="s">
        <v>53</v>
      </c>
    </row>
    <row r="262" spans="2:56" ht="23.1" customHeight="1">
      <c r="B262" s="19"/>
      <c r="C262" s="81" t="s">
        <v>131</v>
      </c>
      <c r="D262" s="81"/>
      <c r="E262" s="81"/>
      <c r="F262" s="81"/>
      <c r="G262" s="81"/>
      <c r="H262" s="81"/>
      <c r="I262" s="81"/>
      <c r="J262" s="81"/>
      <c r="K262" s="81"/>
      <c r="L262" s="81"/>
      <c r="M262" s="81"/>
      <c r="N262" s="839"/>
      <c r="O262" s="22">
        <v>0.17073170731707318</v>
      </c>
      <c r="P262" s="278" t="s">
        <v>52</v>
      </c>
      <c r="Q262" s="325" t="s">
        <v>59</v>
      </c>
      <c r="R262" s="325" t="s">
        <v>53</v>
      </c>
      <c r="S262" s="325" t="s">
        <v>52</v>
      </c>
      <c r="T262" s="325" t="s">
        <v>53</v>
      </c>
      <c r="U262" s="278" t="s">
        <v>53</v>
      </c>
      <c r="V262" s="278" t="s">
        <v>53</v>
      </c>
      <c r="W262" s="748" t="s">
        <v>53</v>
      </c>
      <c r="X262" s="765" t="s">
        <v>53</v>
      </c>
      <c r="Y262" s="278" t="s">
        <v>53</v>
      </c>
      <c r="Z262" s="325" t="s">
        <v>53</v>
      </c>
      <c r="AA262" s="325" t="s">
        <v>53</v>
      </c>
      <c r="AB262" s="325" t="s">
        <v>53</v>
      </c>
      <c r="AC262" s="325" t="s">
        <v>53</v>
      </c>
      <c r="AD262" s="278" t="s">
        <v>53</v>
      </c>
      <c r="AE262" s="278" t="s">
        <v>53</v>
      </c>
      <c r="AF262" s="323" t="s">
        <v>53</v>
      </c>
      <c r="AG262" s="325" t="s">
        <v>53</v>
      </c>
      <c r="AH262" s="325" t="s">
        <v>52</v>
      </c>
      <c r="AI262" s="325" t="s">
        <v>53</v>
      </c>
      <c r="AJ262" s="278" t="s">
        <v>52</v>
      </c>
      <c r="AK262" s="325" t="s">
        <v>53</v>
      </c>
      <c r="AL262" s="331" t="s">
        <v>53</v>
      </c>
      <c r="AM262" s="278" t="s">
        <v>53</v>
      </c>
      <c r="AN262" s="331" t="s">
        <v>53</v>
      </c>
      <c r="AO262" s="325" t="s">
        <v>53</v>
      </c>
      <c r="AP262" s="325" t="s">
        <v>53</v>
      </c>
      <c r="AQ262" s="325" t="s">
        <v>53</v>
      </c>
      <c r="AR262" s="278" t="s">
        <v>52</v>
      </c>
      <c r="AS262" s="325" t="s">
        <v>53</v>
      </c>
      <c r="AT262" s="325" t="s">
        <v>53</v>
      </c>
      <c r="AU262" s="278" t="s">
        <v>52</v>
      </c>
      <c r="AV262" s="325" t="s">
        <v>53</v>
      </c>
      <c r="AW262" s="325" t="s">
        <v>53</v>
      </c>
      <c r="AX262" s="325" t="s">
        <v>53</v>
      </c>
      <c r="AY262" s="278" t="s">
        <v>53</v>
      </c>
      <c r="AZ262" s="325" t="s">
        <v>53</v>
      </c>
      <c r="BA262" s="325" t="s">
        <v>53</v>
      </c>
      <c r="BB262" s="325" t="s">
        <v>53</v>
      </c>
      <c r="BC262" s="325" t="s">
        <v>53</v>
      </c>
    </row>
    <row r="263" spans="2:56" ht="23.1" customHeight="1">
      <c r="B263" s="19"/>
      <c r="C263" s="81" t="s">
        <v>132</v>
      </c>
      <c r="D263" s="81"/>
      <c r="E263" s="81"/>
      <c r="F263" s="81"/>
      <c r="G263" s="81"/>
      <c r="H263" s="81"/>
      <c r="I263" s="81"/>
      <c r="J263" s="81"/>
      <c r="K263" s="81"/>
      <c r="L263" s="81"/>
      <c r="M263" s="81"/>
      <c r="N263" s="839"/>
      <c r="O263" s="22">
        <v>0.52500000000000002</v>
      </c>
      <c r="P263" s="278" t="s">
        <v>52</v>
      </c>
      <c r="Q263" s="325" t="s">
        <v>59</v>
      </c>
      <c r="R263" s="325" t="s">
        <v>53</v>
      </c>
      <c r="S263" s="325" t="s">
        <v>52</v>
      </c>
      <c r="T263" s="278" t="s">
        <v>52</v>
      </c>
      <c r="U263" s="278" t="s">
        <v>52</v>
      </c>
      <c r="V263" s="278" t="s">
        <v>53</v>
      </c>
      <c r="W263" s="748" t="s">
        <v>53</v>
      </c>
      <c r="X263" s="765" t="s">
        <v>53</v>
      </c>
      <c r="Y263" s="278" t="s">
        <v>52</v>
      </c>
      <c r="Z263" s="278" t="s">
        <v>52</v>
      </c>
      <c r="AA263" s="325" t="s">
        <v>53</v>
      </c>
      <c r="AB263" s="325" t="s">
        <v>53</v>
      </c>
      <c r="AC263" s="325" t="s">
        <v>53</v>
      </c>
      <c r="AD263" s="278" t="s">
        <v>53</v>
      </c>
      <c r="AE263" s="278" t="s">
        <v>52</v>
      </c>
      <c r="AF263" s="323" t="s">
        <v>53</v>
      </c>
      <c r="AG263" s="325" t="s">
        <v>53</v>
      </c>
      <c r="AH263" s="325" t="s">
        <v>53</v>
      </c>
      <c r="AI263" s="325" t="s">
        <v>52</v>
      </c>
      <c r="AJ263" s="278" t="s">
        <v>52</v>
      </c>
      <c r="AK263" s="325" t="s">
        <v>53</v>
      </c>
      <c r="AL263" s="278" t="s">
        <v>52</v>
      </c>
      <c r="AM263" s="278" t="s">
        <v>52</v>
      </c>
      <c r="AN263" s="331" t="s">
        <v>53</v>
      </c>
      <c r="AO263" s="325" t="s">
        <v>52</v>
      </c>
      <c r="AP263" s="325" t="s">
        <v>52</v>
      </c>
      <c r="AQ263" s="325" t="s">
        <v>53</v>
      </c>
      <c r="AR263" s="325" t="s">
        <v>59</v>
      </c>
      <c r="AS263" s="325" t="s">
        <v>53</v>
      </c>
      <c r="AT263" s="325" t="s">
        <v>52</v>
      </c>
      <c r="AU263" s="278" t="s">
        <v>52</v>
      </c>
      <c r="AV263" s="325" t="s">
        <v>53</v>
      </c>
      <c r="AW263" s="325" t="s">
        <v>53</v>
      </c>
      <c r="AX263" s="325" t="s">
        <v>52</v>
      </c>
      <c r="AY263" s="278" t="s">
        <v>52</v>
      </c>
      <c r="AZ263" s="325" t="s">
        <v>52</v>
      </c>
      <c r="BA263" s="325" t="s">
        <v>52</v>
      </c>
      <c r="BB263" s="325" t="s">
        <v>52</v>
      </c>
      <c r="BC263" s="325" t="s">
        <v>53</v>
      </c>
    </row>
    <row r="264" spans="2:56" ht="23.1" customHeight="1">
      <c r="B264" s="135"/>
      <c r="C264" s="136" t="s">
        <v>203</v>
      </c>
      <c r="D264" s="136"/>
      <c r="E264" s="136"/>
      <c r="F264" s="136"/>
      <c r="G264" s="136"/>
      <c r="H264" s="136"/>
      <c r="I264" s="136"/>
      <c r="J264" s="136"/>
      <c r="K264" s="136"/>
      <c r="L264" s="136"/>
      <c r="M264" s="136"/>
      <c r="N264" s="840"/>
      <c r="O264" s="22">
        <v>8.3333333333333329E-2</v>
      </c>
      <c r="P264" s="278" t="s">
        <v>59</v>
      </c>
      <c r="Q264" s="325" t="s">
        <v>59</v>
      </c>
      <c r="R264" s="325" t="s">
        <v>59</v>
      </c>
      <c r="S264" s="325" t="s">
        <v>53</v>
      </c>
      <c r="T264" s="325" t="s">
        <v>53</v>
      </c>
      <c r="U264" s="278" t="s">
        <v>53</v>
      </c>
      <c r="V264" s="278" t="s">
        <v>53</v>
      </c>
      <c r="W264" s="748" t="s">
        <v>53</v>
      </c>
      <c r="X264" s="765" t="s">
        <v>53</v>
      </c>
      <c r="Y264" s="278" t="s">
        <v>53</v>
      </c>
      <c r="Z264" s="325" t="s">
        <v>53</v>
      </c>
      <c r="AA264" s="325" t="s">
        <v>53</v>
      </c>
      <c r="AB264" s="325" t="s">
        <v>53</v>
      </c>
      <c r="AC264" s="325" t="s">
        <v>53</v>
      </c>
      <c r="AD264" s="278" t="s">
        <v>53</v>
      </c>
      <c r="AE264" s="278" t="s">
        <v>53</v>
      </c>
      <c r="AF264" s="323" t="s">
        <v>53</v>
      </c>
      <c r="AG264" s="325" t="s">
        <v>53</v>
      </c>
      <c r="AH264" s="325" t="s">
        <v>53</v>
      </c>
      <c r="AI264" s="325" t="s">
        <v>53</v>
      </c>
      <c r="AJ264" s="278" t="s">
        <v>53</v>
      </c>
      <c r="AK264" s="325" t="s">
        <v>53</v>
      </c>
      <c r="AL264" s="331" t="s">
        <v>53</v>
      </c>
      <c r="AM264" s="325" t="s">
        <v>59</v>
      </c>
      <c r="AN264" s="331" t="s">
        <v>53</v>
      </c>
      <c r="AO264" s="325" t="s">
        <v>53</v>
      </c>
      <c r="AP264" s="325" t="s">
        <v>53</v>
      </c>
      <c r="AQ264" s="325" t="s">
        <v>53</v>
      </c>
      <c r="AR264" s="325" t="s">
        <v>59</v>
      </c>
      <c r="AS264" s="325" t="s">
        <v>53</v>
      </c>
      <c r="AT264" s="325" t="s">
        <v>52</v>
      </c>
      <c r="AU264" s="325" t="s">
        <v>53</v>
      </c>
      <c r="AV264" s="325" t="s">
        <v>53</v>
      </c>
      <c r="AW264" s="325" t="s">
        <v>53</v>
      </c>
      <c r="AX264" s="325" t="s">
        <v>53</v>
      </c>
      <c r="AY264" s="278" t="s">
        <v>53</v>
      </c>
      <c r="AZ264" s="325" t="s">
        <v>53</v>
      </c>
      <c r="BA264" s="325" t="s">
        <v>53</v>
      </c>
      <c r="BB264" s="325" t="s">
        <v>52</v>
      </c>
      <c r="BC264" s="325" t="s">
        <v>59</v>
      </c>
    </row>
    <row r="265" spans="2:56" ht="31.5" customHeight="1">
      <c r="B265" s="36" t="s">
        <v>204</v>
      </c>
      <c r="C265" s="37" t="s">
        <v>205</v>
      </c>
      <c r="D265" s="37"/>
      <c r="E265" s="37"/>
      <c r="F265" s="37"/>
      <c r="G265" s="37"/>
      <c r="H265" s="37"/>
      <c r="I265" s="37"/>
      <c r="J265" s="37"/>
      <c r="K265" s="37"/>
      <c r="L265" s="37"/>
      <c r="M265" s="59"/>
      <c r="N265" s="809" t="s">
        <v>206</v>
      </c>
      <c r="O265" s="823"/>
      <c r="P265" s="823"/>
      <c r="Q265" s="823"/>
      <c r="R265" s="823"/>
      <c r="S265" s="823"/>
      <c r="T265" s="823"/>
      <c r="U265" s="823"/>
      <c r="V265" s="823"/>
      <c r="W265" s="823"/>
      <c r="X265" s="823"/>
      <c r="Y265" s="823"/>
      <c r="Z265" s="823"/>
      <c r="AA265" s="823"/>
      <c r="AB265" s="823"/>
      <c r="AC265" s="823"/>
      <c r="AD265" s="823"/>
      <c r="AE265" s="823"/>
      <c r="AF265" s="823"/>
      <c r="AG265" s="823"/>
      <c r="AH265" s="823"/>
      <c r="AI265" s="823"/>
      <c r="AJ265" s="823"/>
      <c r="AK265" s="823"/>
      <c r="AL265" s="823"/>
      <c r="AM265" s="823"/>
      <c r="AN265" s="823"/>
      <c r="AO265" s="823"/>
      <c r="AP265" s="823"/>
      <c r="AQ265" s="823"/>
      <c r="AR265" s="823"/>
      <c r="AS265" s="823"/>
      <c r="AT265" s="823"/>
      <c r="AU265" s="823"/>
      <c r="AV265" s="823"/>
      <c r="AW265" s="823"/>
      <c r="AX265" s="823"/>
      <c r="AY265" s="823"/>
      <c r="AZ265" s="823"/>
      <c r="BA265" s="823"/>
      <c r="BB265" s="823"/>
      <c r="BC265" s="823"/>
    </row>
    <row r="266" spans="2:56" ht="44.1" customHeight="1">
      <c r="B266" s="107"/>
      <c r="C266" s="59" t="s">
        <v>207</v>
      </c>
      <c r="D266" s="59"/>
      <c r="E266" s="59"/>
      <c r="F266" s="59"/>
      <c r="G266" s="59"/>
      <c r="H266" s="137"/>
      <c r="I266" s="137"/>
      <c r="J266" s="137"/>
      <c r="K266" s="108" t="s">
        <v>208</v>
      </c>
      <c r="L266" s="108" t="s">
        <v>209</v>
      </c>
      <c r="M266" s="108" t="s">
        <v>210</v>
      </c>
      <c r="N266" s="810"/>
      <c r="O266" s="784"/>
      <c r="P266" s="138" t="s">
        <v>59</v>
      </c>
      <c r="Q266" s="334" t="s">
        <v>208</v>
      </c>
      <c r="R266" s="334" t="s">
        <v>208</v>
      </c>
      <c r="S266" s="334" t="s">
        <v>209</v>
      </c>
      <c r="T266" s="278" t="s">
        <v>210</v>
      </c>
      <c r="U266" s="334" t="s">
        <v>209</v>
      </c>
      <c r="V266" s="334" t="s">
        <v>209</v>
      </c>
      <c r="W266" s="14" t="s">
        <v>208</v>
      </c>
      <c r="X266" s="14" t="s">
        <v>209</v>
      </c>
      <c r="Y266" s="334" t="s">
        <v>208</v>
      </c>
      <c r="Z266" s="325" t="s">
        <v>210</v>
      </c>
      <c r="AA266" s="334" t="s">
        <v>208</v>
      </c>
      <c r="AB266" s="334" t="s">
        <v>209</v>
      </c>
      <c r="AC266" s="334" t="s">
        <v>209</v>
      </c>
      <c r="AD266" s="278" t="s">
        <v>210</v>
      </c>
      <c r="AE266" s="325" t="s">
        <v>210</v>
      </c>
      <c r="AF266" s="334" t="s">
        <v>209</v>
      </c>
      <c r="AG266" s="334" t="s">
        <v>209</v>
      </c>
      <c r="AH266" s="334" t="s">
        <v>209</v>
      </c>
      <c r="AI266" s="334" t="s">
        <v>208</v>
      </c>
      <c r="AJ266" s="334" t="s">
        <v>208</v>
      </c>
      <c r="AK266" s="334" t="s">
        <v>209</v>
      </c>
      <c r="AL266" s="334" t="s">
        <v>208</v>
      </c>
      <c r="AM266" s="325" t="s">
        <v>210</v>
      </c>
      <c r="AN266" s="334" t="s">
        <v>209</v>
      </c>
      <c r="AO266" s="334" t="s">
        <v>208</v>
      </c>
      <c r="AP266" s="334" t="s">
        <v>208</v>
      </c>
      <c r="AQ266" s="334" t="s">
        <v>209</v>
      </c>
      <c r="AR266" s="334" t="s">
        <v>209</v>
      </c>
      <c r="AS266" s="334" t="s">
        <v>209</v>
      </c>
      <c r="AT266" s="334" t="s">
        <v>208</v>
      </c>
      <c r="AU266" s="334" t="s">
        <v>208</v>
      </c>
      <c r="AV266" s="334" t="s">
        <v>209</v>
      </c>
      <c r="AW266" s="325" t="s">
        <v>210</v>
      </c>
      <c r="AX266" s="334" t="s">
        <v>209</v>
      </c>
      <c r="AY266" s="334" t="s">
        <v>209</v>
      </c>
      <c r="AZ266" s="334" t="s">
        <v>208</v>
      </c>
      <c r="BA266" s="334" t="s">
        <v>209</v>
      </c>
      <c r="BB266" s="334" t="s">
        <v>208</v>
      </c>
      <c r="BC266" s="325" t="s">
        <v>208</v>
      </c>
      <c r="BD266" s="334"/>
    </row>
    <row r="267" spans="2:56" ht="26.25" customHeight="1">
      <c r="B267" s="107"/>
      <c r="C267" s="137"/>
      <c r="D267" s="137"/>
      <c r="E267" s="137"/>
      <c r="F267" s="137"/>
      <c r="G267" s="137"/>
      <c r="H267" s="137"/>
      <c r="I267" s="137"/>
      <c r="J267" s="137"/>
      <c r="K267" s="68">
        <v>0.38</v>
      </c>
      <c r="L267" s="68">
        <v>0.48</v>
      </c>
      <c r="M267" s="68">
        <v>0.15</v>
      </c>
      <c r="N267" s="810"/>
      <c r="O267" s="786"/>
      <c r="P267" s="140"/>
      <c r="Q267" s="140"/>
      <c r="R267" s="140"/>
      <c r="S267" s="140"/>
      <c r="T267" s="139"/>
      <c r="U267" s="140"/>
      <c r="V267" s="140"/>
      <c r="W267" s="141"/>
      <c r="X267" s="141"/>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325"/>
    </row>
    <row r="268" spans="2:56" ht="37.35" customHeight="1">
      <c r="B268" s="107"/>
      <c r="C268" s="59" t="s">
        <v>211</v>
      </c>
      <c r="D268" s="59"/>
      <c r="E268" s="59"/>
      <c r="F268" s="59"/>
      <c r="G268" s="59"/>
      <c r="H268" s="137"/>
      <c r="I268" s="137"/>
      <c r="J268" s="137"/>
      <c r="K268" s="108" t="s">
        <v>208</v>
      </c>
      <c r="L268" s="108" t="s">
        <v>209</v>
      </c>
      <c r="M268" s="108" t="s">
        <v>210</v>
      </c>
      <c r="N268" s="810"/>
      <c r="O268" s="786"/>
      <c r="P268" s="325" t="s">
        <v>209</v>
      </c>
      <c r="Q268" s="325" t="s">
        <v>208</v>
      </c>
      <c r="R268" s="325" t="s">
        <v>209</v>
      </c>
      <c r="S268" s="325" t="s">
        <v>208</v>
      </c>
      <c r="T268" s="278" t="s">
        <v>210</v>
      </c>
      <c r="U268" s="278" t="s">
        <v>209</v>
      </c>
      <c r="V268" s="278" t="s">
        <v>209</v>
      </c>
      <c r="W268" s="765" t="s">
        <v>209</v>
      </c>
      <c r="X268" s="748" t="s">
        <v>210</v>
      </c>
      <c r="Y268" s="325" t="s">
        <v>209</v>
      </c>
      <c r="Z268" s="325" t="s">
        <v>210</v>
      </c>
      <c r="AA268" s="325" t="s">
        <v>208</v>
      </c>
      <c r="AB268" s="278" t="s">
        <v>208</v>
      </c>
      <c r="AC268" s="278" t="s">
        <v>209</v>
      </c>
      <c r="AD268" s="278" t="s">
        <v>208</v>
      </c>
      <c r="AE268" s="278" t="s">
        <v>210</v>
      </c>
      <c r="AF268" s="325" t="s">
        <v>209</v>
      </c>
      <c r="AG268" s="278" t="s">
        <v>209</v>
      </c>
      <c r="AH268" s="325" t="s">
        <v>209</v>
      </c>
      <c r="AI268" s="325" t="s">
        <v>208</v>
      </c>
      <c r="AJ268" s="325" t="s">
        <v>208</v>
      </c>
      <c r="AK268" s="325" t="s">
        <v>208</v>
      </c>
      <c r="AL268" s="325" t="s">
        <v>208</v>
      </c>
      <c r="AM268" s="337" t="s">
        <v>59</v>
      </c>
      <c r="AN268" s="325" t="s">
        <v>209</v>
      </c>
      <c r="AO268" s="325" t="s">
        <v>208</v>
      </c>
      <c r="AP268" s="325" t="s">
        <v>209</v>
      </c>
      <c r="AQ268" s="325" t="s">
        <v>209</v>
      </c>
      <c r="AR268" s="325" t="s">
        <v>210</v>
      </c>
      <c r="AS268" s="278" t="s">
        <v>208</v>
      </c>
      <c r="AT268" s="325" t="s">
        <v>209</v>
      </c>
      <c r="AU268" s="325" t="s">
        <v>208</v>
      </c>
      <c r="AV268" s="325" t="s">
        <v>209</v>
      </c>
      <c r="AW268" s="325" t="s">
        <v>209</v>
      </c>
      <c r="AX268" s="334" t="s">
        <v>209</v>
      </c>
      <c r="AY268" s="334" t="s">
        <v>209</v>
      </c>
      <c r="AZ268" s="334" t="s">
        <v>209</v>
      </c>
      <c r="BA268" s="334" t="s">
        <v>210</v>
      </c>
      <c r="BB268" s="334" t="s">
        <v>209</v>
      </c>
      <c r="BC268" s="325" t="s">
        <v>209</v>
      </c>
    </row>
    <row r="269" spans="2:56" ht="24" customHeight="1">
      <c r="B269" s="107"/>
      <c r="C269" s="137"/>
      <c r="D269" s="137"/>
      <c r="E269" s="137"/>
      <c r="F269" s="137"/>
      <c r="G269" s="137"/>
      <c r="H269" s="137"/>
      <c r="I269" s="137"/>
      <c r="J269" s="137"/>
      <c r="K269" s="68">
        <v>0.3</v>
      </c>
      <c r="L269" s="68">
        <v>0.55000000000000004</v>
      </c>
      <c r="M269" s="68">
        <v>0.15</v>
      </c>
      <c r="N269" s="810"/>
      <c r="O269" s="142"/>
      <c r="P269" s="140"/>
      <c r="Q269" s="140"/>
      <c r="R269" s="140"/>
      <c r="S269" s="140"/>
      <c r="T269" s="139"/>
      <c r="U269" s="140"/>
      <c r="V269" s="140"/>
      <c r="W269" s="141"/>
      <c r="X269" s="141"/>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325"/>
    </row>
    <row r="270" spans="2:56" ht="35.25" customHeight="1">
      <c r="B270" s="107"/>
      <c r="C270" s="59" t="s">
        <v>212</v>
      </c>
      <c r="D270" s="59"/>
      <c r="E270" s="59"/>
      <c r="F270" s="59"/>
      <c r="G270" s="59"/>
      <c r="H270" s="137"/>
      <c r="I270" s="137"/>
      <c r="J270" s="137"/>
      <c r="K270" s="108" t="s">
        <v>208</v>
      </c>
      <c r="L270" s="108" t="s">
        <v>209</v>
      </c>
      <c r="M270" s="108" t="s">
        <v>210</v>
      </c>
      <c r="N270" s="810"/>
      <c r="O270" s="837"/>
      <c r="P270" s="325" t="s">
        <v>209</v>
      </c>
      <c r="Q270" s="278" t="s">
        <v>208</v>
      </c>
      <c r="R270" s="325" t="s">
        <v>208</v>
      </c>
      <c r="S270" s="278" t="s">
        <v>209</v>
      </c>
      <c r="T270" s="278" t="s">
        <v>208</v>
      </c>
      <c r="U270" s="278" t="s">
        <v>209</v>
      </c>
      <c r="V270" s="278" t="s">
        <v>209</v>
      </c>
      <c r="W270" s="765" t="s">
        <v>208</v>
      </c>
      <c r="X270" s="748" t="s">
        <v>210</v>
      </c>
      <c r="Y270" s="325" t="s">
        <v>209</v>
      </c>
      <c r="Z270" s="325" t="s">
        <v>208</v>
      </c>
      <c r="AA270" s="325" t="s">
        <v>208</v>
      </c>
      <c r="AB270" s="278" t="s">
        <v>209</v>
      </c>
      <c r="AC270" s="278" t="s">
        <v>209</v>
      </c>
      <c r="AD270" s="278" t="s">
        <v>208</v>
      </c>
      <c r="AE270" s="323" t="s">
        <v>210</v>
      </c>
      <c r="AF270" s="325" t="s">
        <v>208</v>
      </c>
      <c r="AG270" s="325" t="s">
        <v>209</v>
      </c>
      <c r="AH270" s="278" t="s">
        <v>209</v>
      </c>
      <c r="AI270" s="325" t="s">
        <v>209</v>
      </c>
      <c r="AJ270" s="337" t="s">
        <v>59</v>
      </c>
      <c r="AK270" s="278" t="s">
        <v>208</v>
      </c>
      <c r="AL270" s="278" t="s">
        <v>208</v>
      </c>
      <c r="AM270" s="325" t="s">
        <v>208</v>
      </c>
      <c r="AN270" s="325" t="s">
        <v>209</v>
      </c>
      <c r="AO270" s="325" t="s">
        <v>209</v>
      </c>
      <c r="AP270" s="278" t="s">
        <v>209</v>
      </c>
      <c r="AQ270" s="325" t="s">
        <v>209</v>
      </c>
      <c r="AR270" s="325" t="s">
        <v>209</v>
      </c>
      <c r="AS270" s="278" t="s">
        <v>209</v>
      </c>
      <c r="AT270" s="325" t="s">
        <v>208</v>
      </c>
      <c r="AU270" s="325" t="s">
        <v>209</v>
      </c>
      <c r="AV270" s="325" t="s">
        <v>208</v>
      </c>
      <c r="AW270" s="278" t="s">
        <v>209</v>
      </c>
      <c r="AX270" s="325" t="s">
        <v>209</v>
      </c>
      <c r="AY270" s="325" t="s">
        <v>209</v>
      </c>
      <c r="AZ270" s="325" t="s">
        <v>209</v>
      </c>
      <c r="BA270" s="325" t="s">
        <v>59</v>
      </c>
      <c r="BB270" s="334" t="s">
        <v>209</v>
      </c>
      <c r="BC270" s="325" t="s">
        <v>209</v>
      </c>
    </row>
    <row r="271" spans="2:56" ht="27.75" customHeight="1">
      <c r="B271" s="107"/>
      <c r="C271" s="137"/>
      <c r="D271" s="137"/>
      <c r="E271" s="137"/>
      <c r="F271" s="137"/>
      <c r="G271" s="137"/>
      <c r="H271" s="137"/>
      <c r="I271" s="137"/>
      <c r="J271" s="137"/>
      <c r="K271" s="68">
        <v>0.33</v>
      </c>
      <c r="L271" s="68">
        <v>0.59</v>
      </c>
      <c r="M271" s="68">
        <v>0.08</v>
      </c>
      <c r="N271" s="810"/>
      <c r="O271" s="837"/>
      <c r="P271" s="139"/>
      <c r="Q271" s="140"/>
      <c r="R271" s="140"/>
      <c r="S271" s="140"/>
      <c r="T271" s="140"/>
      <c r="U271" s="140"/>
      <c r="V271" s="140"/>
      <c r="W271" s="141"/>
      <c r="X271" s="141"/>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325"/>
    </row>
    <row r="272" spans="2:56" ht="59.25" customHeight="1">
      <c r="B272" s="107"/>
      <c r="C272" s="59" t="s">
        <v>213</v>
      </c>
      <c r="D272" s="59"/>
      <c r="E272" s="59"/>
      <c r="F272" s="59"/>
      <c r="G272" s="59"/>
      <c r="H272" s="137"/>
      <c r="I272" s="137"/>
      <c r="J272" s="137"/>
      <c r="K272" s="108" t="s">
        <v>208</v>
      </c>
      <c r="L272" s="108" t="s">
        <v>209</v>
      </c>
      <c r="M272" s="108" t="s">
        <v>210</v>
      </c>
      <c r="N272" s="810"/>
      <c r="O272" s="837"/>
      <c r="P272" s="325" t="s">
        <v>209</v>
      </c>
      <c r="Q272" s="278" t="s">
        <v>208</v>
      </c>
      <c r="R272" s="325" t="s">
        <v>208</v>
      </c>
      <c r="S272" s="278" t="s">
        <v>208</v>
      </c>
      <c r="T272" s="278" t="s">
        <v>208</v>
      </c>
      <c r="U272" s="278" t="s">
        <v>209</v>
      </c>
      <c r="V272" s="278" t="s">
        <v>209</v>
      </c>
      <c r="W272" s="765" t="s">
        <v>208</v>
      </c>
      <c r="X272" s="748" t="s">
        <v>209</v>
      </c>
      <c r="Y272" s="278" t="s">
        <v>208</v>
      </c>
      <c r="Z272" s="325" t="s">
        <v>210</v>
      </c>
      <c r="AA272" s="325" t="s">
        <v>208</v>
      </c>
      <c r="AB272" s="278" t="s">
        <v>208</v>
      </c>
      <c r="AC272" s="278" t="s">
        <v>210</v>
      </c>
      <c r="AD272" s="278" t="s">
        <v>208</v>
      </c>
      <c r="AE272" s="323" t="s">
        <v>210</v>
      </c>
      <c r="AF272" s="325" t="s">
        <v>208</v>
      </c>
      <c r="AG272" s="325" t="s">
        <v>209</v>
      </c>
      <c r="AH272" s="278" t="s">
        <v>209</v>
      </c>
      <c r="AI272" s="325" t="s">
        <v>209</v>
      </c>
      <c r="AJ272" s="278" t="s">
        <v>208</v>
      </c>
      <c r="AK272" s="278" t="s">
        <v>208</v>
      </c>
      <c r="AL272" s="278" t="s">
        <v>208</v>
      </c>
      <c r="AM272" s="325" t="s">
        <v>208</v>
      </c>
      <c r="AN272" s="325" t="s">
        <v>210</v>
      </c>
      <c r="AO272" s="325" t="s">
        <v>208</v>
      </c>
      <c r="AP272" s="278" t="s">
        <v>209</v>
      </c>
      <c r="AQ272" s="325" t="s">
        <v>209</v>
      </c>
      <c r="AR272" s="325" t="s">
        <v>209</v>
      </c>
      <c r="AS272" s="278" t="s">
        <v>209</v>
      </c>
      <c r="AT272" s="325" t="s">
        <v>209</v>
      </c>
      <c r="AU272" s="325" t="s">
        <v>208</v>
      </c>
      <c r="AV272" s="325" t="s">
        <v>208</v>
      </c>
      <c r="AW272" s="278" t="s">
        <v>209</v>
      </c>
      <c r="AX272" s="325" t="s">
        <v>208</v>
      </c>
      <c r="AY272" s="325" t="s">
        <v>209</v>
      </c>
      <c r="AZ272" s="325" t="s">
        <v>209</v>
      </c>
      <c r="BA272" s="337" t="s">
        <v>59</v>
      </c>
      <c r="BB272" s="334" t="s">
        <v>208</v>
      </c>
      <c r="BC272" s="325" t="s">
        <v>208</v>
      </c>
    </row>
    <row r="273" spans="2:56" ht="39" customHeight="1">
      <c r="B273" s="107"/>
      <c r="C273" s="137"/>
      <c r="D273" s="137"/>
      <c r="E273" s="137"/>
      <c r="F273" s="137"/>
      <c r="G273" s="137"/>
      <c r="H273" s="137"/>
      <c r="I273" s="137"/>
      <c r="J273" s="137"/>
      <c r="K273" s="68">
        <v>0.5</v>
      </c>
      <c r="L273" s="68">
        <v>0.4</v>
      </c>
      <c r="M273" s="68">
        <v>0.1</v>
      </c>
      <c r="N273" s="810"/>
      <c r="O273" s="142"/>
      <c r="P273" s="140"/>
      <c r="Q273" s="140"/>
      <c r="R273" s="140"/>
      <c r="S273" s="140"/>
      <c r="T273" s="140"/>
      <c r="U273" s="140"/>
      <c r="V273" s="140"/>
      <c r="W273" s="141"/>
      <c r="X273" s="141"/>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325"/>
    </row>
    <row r="274" spans="2:56" ht="28.5" customHeight="1">
      <c r="B274" s="143"/>
      <c r="C274" s="109" t="s">
        <v>214</v>
      </c>
      <c r="D274" s="33"/>
      <c r="E274" s="33"/>
      <c r="F274" s="33"/>
      <c r="G274" s="33"/>
      <c r="H274" s="33"/>
      <c r="I274" s="33"/>
      <c r="J274" s="33"/>
      <c r="K274" s="33"/>
      <c r="L274" s="33"/>
      <c r="M274" s="33"/>
      <c r="N274" s="811"/>
      <c r="O274" s="122">
        <v>0.47</v>
      </c>
      <c r="P274" s="325" t="s">
        <v>52</v>
      </c>
      <c r="Q274" s="325" t="s">
        <v>52</v>
      </c>
      <c r="R274" s="325" t="s">
        <v>59</v>
      </c>
      <c r="S274" s="278" t="s">
        <v>53</v>
      </c>
      <c r="T274" s="278" t="s">
        <v>52</v>
      </c>
      <c r="U274" s="278" t="s">
        <v>59</v>
      </c>
      <c r="V274" s="278" t="s">
        <v>59</v>
      </c>
      <c r="W274" s="765" t="s">
        <v>53</v>
      </c>
      <c r="X274" s="748" t="s">
        <v>53</v>
      </c>
      <c r="Y274" s="278" t="s">
        <v>52</v>
      </c>
      <c r="Z274" s="325" t="s">
        <v>59</v>
      </c>
      <c r="AA274" s="325" t="s">
        <v>52</v>
      </c>
      <c r="AB274" s="325" t="s">
        <v>59</v>
      </c>
      <c r="AC274" s="278" t="s">
        <v>53</v>
      </c>
      <c r="AD274" s="278" t="s">
        <v>52</v>
      </c>
      <c r="AE274" s="323" t="s">
        <v>53</v>
      </c>
      <c r="AF274" s="325" t="s">
        <v>53</v>
      </c>
      <c r="AG274" s="325" t="s">
        <v>53</v>
      </c>
      <c r="AH274" s="278" t="s">
        <v>52</v>
      </c>
      <c r="AI274" s="325" t="s">
        <v>53</v>
      </c>
      <c r="AJ274" s="278" t="s">
        <v>52</v>
      </c>
      <c r="AK274" s="278" t="s">
        <v>52</v>
      </c>
      <c r="AL274" s="278" t="s">
        <v>52</v>
      </c>
      <c r="AM274" s="325" t="s">
        <v>59</v>
      </c>
      <c r="AN274" s="325" t="s">
        <v>53</v>
      </c>
      <c r="AO274" s="325" t="s">
        <v>53</v>
      </c>
      <c r="AP274" s="278" t="s">
        <v>59</v>
      </c>
      <c r="AQ274" s="325" t="s">
        <v>53</v>
      </c>
      <c r="AR274" s="325" t="s">
        <v>59</v>
      </c>
      <c r="AS274" s="278" t="s">
        <v>53</v>
      </c>
      <c r="AT274" s="325" t="s">
        <v>59</v>
      </c>
      <c r="AU274" s="325" t="s">
        <v>52</v>
      </c>
      <c r="AV274" s="325" t="s">
        <v>52</v>
      </c>
      <c r="AW274" s="278" t="s">
        <v>52</v>
      </c>
      <c r="AX274" s="325" t="s">
        <v>53</v>
      </c>
      <c r="AY274" s="325" t="s">
        <v>53</v>
      </c>
      <c r="AZ274" s="325" t="s">
        <v>52</v>
      </c>
      <c r="BA274" s="325" t="s">
        <v>59</v>
      </c>
      <c r="BB274" s="334" t="s">
        <v>53</v>
      </c>
      <c r="BC274" s="325" t="s">
        <v>59</v>
      </c>
    </row>
    <row r="275" spans="2:56" ht="108" customHeight="1">
      <c r="B275" s="36" t="s">
        <v>215</v>
      </c>
      <c r="C275" s="37" t="s">
        <v>216</v>
      </c>
      <c r="D275" s="144" t="s">
        <v>217</v>
      </c>
      <c r="E275" s="144" t="s">
        <v>218</v>
      </c>
      <c r="F275" s="144" t="s">
        <v>219</v>
      </c>
      <c r="G275" s="144" t="s">
        <v>220</v>
      </c>
      <c r="H275" s="40" t="s">
        <v>221</v>
      </c>
      <c r="I275" s="40" t="s">
        <v>222</v>
      </c>
      <c r="J275" s="40" t="s">
        <v>223</v>
      </c>
      <c r="K275" s="40" t="s">
        <v>224</v>
      </c>
      <c r="L275" s="40" t="s">
        <v>225</v>
      </c>
      <c r="M275" s="40" t="s">
        <v>226</v>
      </c>
      <c r="N275" s="338" t="s">
        <v>227</v>
      </c>
      <c r="O275" s="35"/>
      <c r="P275" s="823"/>
      <c r="Q275" s="823"/>
      <c r="R275" s="823"/>
      <c r="S275" s="823"/>
      <c r="T275" s="823"/>
      <c r="U275" s="823"/>
      <c r="V275" s="823"/>
      <c r="W275" s="823"/>
      <c r="X275" s="823"/>
      <c r="Y275" s="823"/>
      <c r="Z275" s="823"/>
      <c r="AA275" s="823"/>
      <c r="AB275" s="823"/>
      <c r="AC275" s="823"/>
      <c r="AD275" s="823"/>
      <c r="AE275" s="823"/>
      <c r="AF275" s="823"/>
      <c r="AG275" s="823"/>
      <c r="AH275" s="823"/>
      <c r="AI275" s="823"/>
      <c r="AJ275" s="823"/>
      <c r="AK275" s="823"/>
      <c r="AL275" s="823"/>
      <c r="AM275" s="823"/>
      <c r="AN275" s="823"/>
      <c r="AO275" s="823"/>
      <c r="AP275" s="823"/>
      <c r="AQ275" s="823"/>
      <c r="AR275" s="823"/>
      <c r="AS275" s="823"/>
      <c r="AT275" s="823"/>
      <c r="AU275" s="823"/>
      <c r="AV275" s="823"/>
      <c r="AW275" s="823"/>
      <c r="AX275" s="823"/>
      <c r="AY275" s="823"/>
      <c r="AZ275" s="823"/>
      <c r="BA275" s="823"/>
      <c r="BB275" s="823"/>
      <c r="BC275" s="823"/>
      <c r="BD275" s="823"/>
    </row>
    <row r="276" spans="2:56" ht="45" customHeight="1">
      <c r="B276" s="19"/>
      <c r="C276" s="145"/>
      <c r="D276" s="146">
        <v>0.17</v>
      </c>
      <c r="E276" s="146">
        <v>0.14000000000000001</v>
      </c>
      <c r="F276" s="146">
        <v>0.14000000000000001</v>
      </c>
      <c r="G276" s="146">
        <v>0.17</v>
      </c>
      <c r="H276" s="146"/>
      <c r="I276" s="146">
        <v>0.06</v>
      </c>
      <c r="J276" s="146">
        <v>0.08</v>
      </c>
      <c r="K276" s="146">
        <v>0.03</v>
      </c>
      <c r="L276" s="146">
        <v>0.08</v>
      </c>
      <c r="M276" s="146">
        <v>0.14000000000000001</v>
      </c>
      <c r="N276" s="338"/>
      <c r="O276" s="835"/>
      <c r="P276" s="139" t="s">
        <v>217</v>
      </c>
      <c r="Q276" s="124" t="s">
        <v>225</v>
      </c>
      <c r="R276" s="123" t="s">
        <v>218</v>
      </c>
      <c r="S276" s="125" t="s">
        <v>226</v>
      </c>
      <c r="T276" s="123" t="s">
        <v>217</v>
      </c>
      <c r="U276" s="123" t="s">
        <v>224</v>
      </c>
      <c r="V276" s="123" t="s">
        <v>217</v>
      </c>
      <c r="W276" s="126" t="s">
        <v>218</v>
      </c>
      <c r="X276" s="126" t="s">
        <v>219</v>
      </c>
      <c r="Y276" s="123" t="s">
        <v>223</v>
      </c>
      <c r="Z276" s="123" t="s">
        <v>222</v>
      </c>
      <c r="AA276" s="123" t="s">
        <v>219</v>
      </c>
      <c r="AB276" s="123" t="s">
        <v>223</v>
      </c>
      <c r="AC276" s="123" t="s">
        <v>225</v>
      </c>
      <c r="AD276" s="123" t="s">
        <v>219</v>
      </c>
      <c r="AE276" s="123" t="s">
        <v>155</v>
      </c>
      <c r="AF276" s="123" t="s">
        <v>220</v>
      </c>
      <c r="AG276" s="123" t="s">
        <v>223</v>
      </c>
      <c r="AH276" s="123" t="s">
        <v>226</v>
      </c>
      <c r="AI276" s="123" t="s">
        <v>226</v>
      </c>
      <c r="AJ276" s="123" t="s">
        <v>219</v>
      </c>
      <c r="AK276" s="123" t="s">
        <v>220</v>
      </c>
      <c r="AL276" s="123" t="s">
        <v>155</v>
      </c>
      <c r="AM276" s="124" t="s">
        <v>225</v>
      </c>
      <c r="AN276" s="123" t="s">
        <v>218</v>
      </c>
      <c r="AO276" s="123" t="s">
        <v>226</v>
      </c>
      <c r="AP276" s="123" t="s">
        <v>217</v>
      </c>
      <c r="AQ276" s="123" t="s">
        <v>155</v>
      </c>
      <c r="AR276" s="123" t="s">
        <v>219</v>
      </c>
      <c r="AS276" s="123" t="s">
        <v>155</v>
      </c>
      <c r="AT276" s="123" t="s">
        <v>217</v>
      </c>
      <c r="AU276" s="123" t="s">
        <v>218</v>
      </c>
      <c r="AV276" s="123" t="s">
        <v>226</v>
      </c>
      <c r="AW276" s="123" t="s">
        <v>217</v>
      </c>
      <c r="AX276" s="123" t="s">
        <v>220</v>
      </c>
      <c r="AY276" s="123" t="s">
        <v>222</v>
      </c>
      <c r="AZ276" s="123" t="s">
        <v>218</v>
      </c>
      <c r="BA276" s="123" t="s">
        <v>220</v>
      </c>
      <c r="BB276" s="123" t="s">
        <v>220</v>
      </c>
      <c r="BC276" s="123" t="s">
        <v>155</v>
      </c>
    </row>
    <row r="277" spans="2:56" ht="25.35" customHeight="1">
      <c r="B277" s="19"/>
      <c r="C277" s="147" t="s">
        <v>81</v>
      </c>
      <c r="D277" s="375">
        <v>6</v>
      </c>
      <c r="E277" s="375">
        <v>5</v>
      </c>
      <c r="F277" s="375">
        <v>5</v>
      </c>
      <c r="G277" s="375">
        <v>6</v>
      </c>
      <c r="H277" s="375">
        <v>2</v>
      </c>
      <c r="I277" s="375">
        <v>2</v>
      </c>
      <c r="J277" s="375">
        <v>3</v>
      </c>
      <c r="K277" s="375">
        <v>1</v>
      </c>
      <c r="L277" s="375">
        <v>3</v>
      </c>
      <c r="M277" s="375">
        <v>5</v>
      </c>
      <c r="N277" s="338"/>
      <c r="O277" s="836"/>
      <c r="P277" s="812"/>
      <c r="Q277" s="812"/>
      <c r="R277" s="812"/>
      <c r="S277" s="812"/>
      <c r="T277" s="812"/>
      <c r="U277" s="812"/>
      <c r="V277" s="812"/>
      <c r="W277" s="812"/>
      <c r="X277" s="812"/>
      <c r="Y277" s="812"/>
      <c r="Z277" s="812"/>
      <c r="AA277" s="812"/>
      <c r="AB277" s="812"/>
      <c r="AC277" s="812"/>
      <c r="AD277" s="812"/>
      <c r="AE277" s="812"/>
      <c r="AF277" s="812"/>
      <c r="AG277" s="812"/>
      <c r="AH277" s="812"/>
      <c r="AI277" s="812"/>
      <c r="AJ277" s="812"/>
      <c r="AK277" s="812"/>
      <c r="AL277" s="812"/>
      <c r="AM277" s="812"/>
      <c r="AN277" s="812"/>
      <c r="AO277" s="812"/>
      <c r="AP277" s="812"/>
      <c r="AQ277" s="812"/>
      <c r="AR277" s="812"/>
      <c r="AS277" s="812"/>
      <c r="AT277" s="812"/>
      <c r="AU277" s="812"/>
      <c r="AV277" s="812"/>
      <c r="AW277" s="812"/>
      <c r="AX277" s="812"/>
      <c r="AY277" s="812"/>
      <c r="AZ277" s="812"/>
      <c r="BA277" s="812"/>
      <c r="BB277" s="812"/>
      <c r="BC277" s="813"/>
    </row>
    <row r="278" spans="2:56" ht="31.5" customHeight="1">
      <c r="B278" s="36" t="s">
        <v>228</v>
      </c>
      <c r="C278" s="37" t="s">
        <v>229</v>
      </c>
      <c r="D278" s="37"/>
      <c r="E278" s="37"/>
      <c r="F278" s="37"/>
      <c r="G278" s="37"/>
      <c r="H278" s="37"/>
      <c r="I278" s="37"/>
      <c r="J278" s="37"/>
      <c r="K278" s="37"/>
      <c r="L278" s="37"/>
      <c r="M278" s="37"/>
      <c r="N278" s="827" t="s">
        <v>230</v>
      </c>
      <c r="O278" s="803"/>
      <c r="P278" s="803"/>
      <c r="Q278" s="803"/>
      <c r="R278" s="803"/>
      <c r="S278" s="803"/>
      <c r="T278" s="803"/>
      <c r="U278" s="803"/>
      <c r="V278" s="803"/>
      <c r="W278" s="803"/>
      <c r="X278" s="803"/>
      <c r="Y278" s="803"/>
      <c r="Z278" s="803"/>
      <c r="AA278" s="803"/>
      <c r="AB278" s="803"/>
      <c r="AC278" s="803"/>
      <c r="AD278" s="803"/>
      <c r="AE278" s="803"/>
      <c r="AF278" s="803"/>
      <c r="AG278" s="803"/>
      <c r="AH278" s="803"/>
      <c r="AI278" s="803"/>
      <c r="AJ278" s="803"/>
      <c r="AK278" s="803"/>
      <c r="AL278" s="803"/>
      <c r="AM278" s="803"/>
      <c r="AN278" s="803"/>
      <c r="AO278" s="803"/>
      <c r="AP278" s="803"/>
      <c r="AQ278" s="803"/>
      <c r="AR278" s="803"/>
      <c r="AS278" s="803"/>
      <c r="AT278" s="803"/>
      <c r="AU278" s="803"/>
      <c r="AV278" s="803"/>
      <c r="AW278" s="803"/>
      <c r="AX278" s="803"/>
      <c r="AY278" s="803"/>
      <c r="AZ278" s="803"/>
      <c r="BA278" s="803"/>
      <c r="BB278" s="803"/>
      <c r="BC278" s="803"/>
    </row>
    <row r="279" spans="2:56" ht="30.75" customHeight="1">
      <c r="B279" s="149"/>
      <c r="C279" s="29" t="s">
        <v>231</v>
      </c>
      <c r="D279" s="29"/>
      <c r="E279" s="29"/>
      <c r="F279" s="29"/>
      <c r="G279" s="29"/>
      <c r="H279" s="29"/>
      <c r="I279" s="29"/>
      <c r="J279" s="29"/>
      <c r="K279" s="29"/>
      <c r="L279" s="29"/>
      <c r="M279" s="29"/>
      <c r="N279" s="828"/>
      <c r="O279" s="22">
        <v>0.7857142857142857</v>
      </c>
      <c r="P279" s="278" t="s">
        <v>52</v>
      </c>
      <c r="Q279" s="325" t="s">
        <v>52</v>
      </c>
      <c r="R279" s="278" t="s">
        <v>52</v>
      </c>
      <c r="S279" s="325" t="s">
        <v>53</v>
      </c>
      <c r="T279" s="278" t="s">
        <v>52</v>
      </c>
      <c r="U279" s="278" t="s">
        <v>52</v>
      </c>
      <c r="V279" s="278" t="s">
        <v>53</v>
      </c>
      <c r="W279" s="748" t="s">
        <v>52</v>
      </c>
      <c r="X279" s="765" t="s">
        <v>53</v>
      </c>
      <c r="Y279" s="278" t="s">
        <v>52</v>
      </c>
      <c r="Z279" s="325" t="s">
        <v>53</v>
      </c>
      <c r="AA279" s="325" t="s">
        <v>52</v>
      </c>
      <c r="AB279" s="325" t="s">
        <v>52</v>
      </c>
      <c r="AC279" s="325" t="s">
        <v>53</v>
      </c>
      <c r="AD279" s="278" t="s">
        <v>52</v>
      </c>
      <c r="AE279" s="392" t="s">
        <v>52</v>
      </c>
      <c r="AF279" s="332" t="s">
        <v>52</v>
      </c>
      <c r="AG279" s="325" t="s">
        <v>52</v>
      </c>
      <c r="AH279" s="325" t="s">
        <v>52</v>
      </c>
      <c r="AI279" s="325" t="s">
        <v>52</v>
      </c>
      <c r="AJ279" s="278" t="s">
        <v>52</v>
      </c>
      <c r="AK279" s="325" t="s">
        <v>52</v>
      </c>
      <c r="AL279" s="278" t="s">
        <v>52</v>
      </c>
      <c r="AM279" s="278" t="s">
        <v>52</v>
      </c>
      <c r="AN279" s="331" t="s">
        <v>53</v>
      </c>
      <c r="AO279" s="325" t="s">
        <v>52</v>
      </c>
      <c r="AP279" s="325" t="s">
        <v>52</v>
      </c>
      <c r="AQ279" s="325" t="s">
        <v>52</v>
      </c>
      <c r="AR279" s="325" t="s">
        <v>53</v>
      </c>
      <c r="AS279" s="325" t="s">
        <v>52</v>
      </c>
      <c r="AT279" s="325" t="s">
        <v>52</v>
      </c>
      <c r="AU279" s="278" t="s">
        <v>52</v>
      </c>
      <c r="AV279" s="325" t="s">
        <v>52</v>
      </c>
      <c r="AW279" s="325" t="s">
        <v>52</v>
      </c>
      <c r="AX279" s="325" t="s">
        <v>52</v>
      </c>
      <c r="AY279" s="278" t="s">
        <v>52</v>
      </c>
      <c r="AZ279" s="325" t="s">
        <v>52</v>
      </c>
      <c r="BA279" s="325" t="s">
        <v>53</v>
      </c>
      <c r="BB279" s="325" t="s">
        <v>52</v>
      </c>
      <c r="BC279" s="325" t="s">
        <v>52</v>
      </c>
    </row>
    <row r="280" spans="2:56" ht="30.75" customHeight="1">
      <c r="B280" s="149"/>
      <c r="C280" s="29" t="s">
        <v>232</v>
      </c>
      <c r="D280" s="29"/>
      <c r="E280" s="29"/>
      <c r="F280" s="29"/>
      <c r="G280" s="29"/>
      <c r="H280" s="29"/>
      <c r="I280" s="29"/>
      <c r="J280" s="29"/>
      <c r="K280" s="29"/>
      <c r="L280" s="29"/>
      <c r="M280" s="29"/>
      <c r="N280" s="828"/>
      <c r="O280" s="22">
        <v>0.14000000000000001</v>
      </c>
      <c r="P280" s="325" t="s">
        <v>58</v>
      </c>
      <c r="Q280" s="325" t="s">
        <v>58</v>
      </c>
      <c r="R280" s="325" t="s">
        <v>58</v>
      </c>
      <c r="S280" s="325" t="s">
        <v>52</v>
      </c>
      <c r="T280" s="325" t="s">
        <v>58</v>
      </c>
      <c r="U280" s="325" t="s">
        <v>58</v>
      </c>
      <c r="V280" s="278" t="s">
        <v>52</v>
      </c>
      <c r="W280" s="765" t="s">
        <v>58</v>
      </c>
      <c r="X280" s="765" t="s">
        <v>53</v>
      </c>
      <c r="Y280" s="325" t="s">
        <v>58</v>
      </c>
      <c r="Z280" s="278" t="s">
        <v>59</v>
      </c>
      <c r="AA280" s="325" t="s">
        <v>58</v>
      </c>
      <c r="AB280" s="325" t="s">
        <v>58</v>
      </c>
      <c r="AC280" s="325" t="s">
        <v>59</v>
      </c>
      <c r="AD280" s="325" t="s">
        <v>58</v>
      </c>
      <c r="AE280" s="392" t="s">
        <v>52</v>
      </c>
      <c r="AF280" s="333" t="s">
        <v>58</v>
      </c>
      <c r="AG280" s="325" t="s">
        <v>58</v>
      </c>
      <c r="AH280" s="325" t="s">
        <v>52</v>
      </c>
      <c r="AI280" s="325" t="s">
        <v>58</v>
      </c>
      <c r="AJ280" s="325" t="s">
        <v>58</v>
      </c>
      <c r="AK280" s="325" t="s">
        <v>58</v>
      </c>
      <c r="AL280" s="325" t="s">
        <v>58</v>
      </c>
      <c r="AM280" s="278" t="s">
        <v>58</v>
      </c>
      <c r="AN280" s="278" t="s">
        <v>52</v>
      </c>
      <c r="AO280" s="325" t="s">
        <v>58</v>
      </c>
      <c r="AP280" s="325" t="s">
        <v>58</v>
      </c>
      <c r="AQ280" s="325" t="s">
        <v>58</v>
      </c>
      <c r="AR280" s="325" t="s">
        <v>59</v>
      </c>
      <c r="AS280" s="325" t="s">
        <v>233</v>
      </c>
      <c r="AT280" s="325" t="s">
        <v>58</v>
      </c>
      <c r="AU280" s="325" t="s">
        <v>58</v>
      </c>
      <c r="AV280" s="325" t="s">
        <v>233</v>
      </c>
      <c r="AW280" s="325" t="s">
        <v>233</v>
      </c>
      <c r="AX280" s="325" t="s">
        <v>233</v>
      </c>
      <c r="AY280" s="325" t="s">
        <v>58</v>
      </c>
      <c r="AZ280" s="325" t="s">
        <v>233</v>
      </c>
      <c r="BA280" s="325" t="s">
        <v>52</v>
      </c>
      <c r="BB280" s="325" t="s">
        <v>58</v>
      </c>
      <c r="BC280" s="325" t="s">
        <v>233</v>
      </c>
    </row>
    <row r="281" spans="2:56" ht="30.75" customHeight="1">
      <c r="B281" s="107"/>
      <c r="C281" s="29" t="s">
        <v>234</v>
      </c>
      <c r="D281" s="29"/>
      <c r="E281" s="29"/>
      <c r="F281" s="29"/>
      <c r="G281" s="29"/>
      <c r="H281" s="29"/>
      <c r="I281" s="29"/>
      <c r="J281" s="29"/>
      <c r="K281" s="29"/>
      <c r="L281" s="29"/>
      <c r="M281" s="29"/>
      <c r="N281" s="828"/>
      <c r="O281" s="22">
        <v>7.0000000000000007E-2</v>
      </c>
      <c r="P281" s="278" t="s">
        <v>53</v>
      </c>
      <c r="Q281" s="325" t="s">
        <v>53</v>
      </c>
      <c r="R281" s="278" t="s">
        <v>53</v>
      </c>
      <c r="S281" s="325" t="s">
        <v>52</v>
      </c>
      <c r="T281" s="278" t="s">
        <v>53</v>
      </c>
      <c r="U281" s="278" t="s">
        <v>53</v>
      </c>
      <c r="V281" s="278" t="s">
        <v>52</v>
      </c>
      <c r="W281" s="748" t="s">
        <v>53</v>
      </c>
      <c r="X281" s="765" t="s">
        <v>52</v>
      </c>
      <c r="Y281" s="278" t="s">
        <v>53</v>
      </c>
      <c r="Z281" s="325" t="s">
        <v>52</v>
      </c>
      <c r="AA281" s="325" t="s">
        <v>53</v>
      </c>
      <c r="AB281" s="325" t="s">
        <v>53</v>
      </c>
      <c r="AC281" s="325" t="s">
        <v>52</v>
      </c>
      <c r="AD281" s="278" t="s">
        <v>53</v>
      </c>
      <c r="AE281" s="392" t="s">
        <v>53</v>
      </c>
      <c r="AF281" s="332" t="s">
        <v>53</v>
      </c>
      <c r="AG281" s="325" t="s">
        <v>53</v>
      </c>
      <c r="AH281" s="325" t="s">
        <v>53</v>
      </c>
      <c r="AI281" s="325" t="s">
        <v>53</v>
      </c>
      <c r="AJ281" s="278" t="s">
        <v>53</v>
      </c>
      <c r="AK281" s="325" t="s">
        <v>53</v>
      </c>
      <c r="AL281" s="278" t="s">
        <v>53</v>
      </c>
      <c r="AM281" s="278" t="s">
        <v>53</v>
      </c>
      <c r="AN281" s="331" t="s">
        <v>52</v>
      </c>
      <c r="AO281" s="325" t="s">
        <v>53</v>
      </c>
      <c r="AP281" s="325" t="s">
        <v>53</v>
      </c>
      <c r="AQ281" s="325" t="s">
        <v>53</v>
      </c>
      <c r="AR281" s="325" t="s">
        <v>52</v>
      </c>
      <c r="AS281" s="325" t="s">
        <v>53</v>
      </c>
      <c r="AT281" s="325" t="s">
        <v>53</v>
      </c>
      <c r="AU281" s="278" t="s">
        <v>53</v>
      </c>
      <c r="AV281" s="325" t="s">
        <v>53</v>
      </c>
      <c r="AW281" s="325" t="s">
        <v>53</v>
      </c>
      <c r="AX281" s="325" t="s">
        <v>53</v>
      </c>
      <c r="AY281" s="278" t="s">
        <v>53</v>
      </c>
      <c r="AZ281" s="325" t="s">
        <v>53</v>
      </c>
      <c r="BA281" s="325" t="s">
        <v>52</v>
      </c>
      <c r="BB281" s="325" t="s">
        <v>53</v>
      </c>
      <c r="BC281" s="325" t="s">
        <v>53</v>
      </c>
    </row>
    <row r="282" spans="2:56" ht="35.25" customHeight="1">
      <c r="B282" s="107"/>
      <c r="C282" s="29" t="s">
        <v>235</v>
      </c>
      <c r="D282" s="29"/>
      <c r="E282" s="29"/>
      <c r="F282" s="29"/>
      <c r="G282" s="29"/>
      <c r="H282" s="29"/>
      <c r="I282" s="29"/>
      <c r="J282" s="29"/>
      <c r="K282" s="29"/>
      <c r="L282" s="29"/>
      <c r="M282" s="29"/>
      <c r="N282" s="828"/>
      <c r="O282" s="22">
        <v>1</v>
      </c>
      <c r="P282" s="278" t="s">
        <v>52</v>
      </c>
      <c r="Q282" s="325" t="s">
        <v>52</v>
      </c>
      <c r="R282" s="278" t="s">
        <v>52</v>
      </c>
      <c r="S282" s="325" t="s">
        <v>52</v>
      </c>
      <c r="T282" s="278" t="s">
        <v>52</v>
      </c>
      <c r="U282" s="278" t="s">
        <v>52</v>
      </c>
      <c r="V282" s="278" t="s">
        <v>52</v>
      </c>
      <c r="W282" s="748" t="s">
        <v>52</v>
      </c>
      <c r="X282" s="765" t="s">
        <v>58</v>
      </c>
      <c r="Y282" s="278" t="s">
        <v>52</v>
      </c>
      <c r="Z282" s="278" t="s">
        <v>52</v>
      </c>
      <c r="AA282" s="325" t="s">
        <v>52</v>
      </c>
      <c r="AB282" s="325" t="s">
        <v>52</v>
      </c>
      <c r="AC282" s="325" t="s">
        <v>58</v>
      </c>
      <c r="AD282" s="278" t="s">
        <v>52</v>
      </c>
      <c r="AE282" s="392" t="s">
        <v>52</v>
      </c>
      <c r="AF282" s="332" t="s">
        <v>52</v>
      </c>
      <c r="AG282" s="325" t="s">
        <v>52</v>
      </c>
      <c r="AH282" s="325" t="s">
        <v>52</v>
      </c>
      <c r="AI282" s="325" t="s">
        <v>52</v>
      </c>
      <c r="AJ282" s="278" t="s">
        <v>52</v>
      </c>
      <c r="AK282" s="325" t="s">
        <v>52</v>
      </c>
      <c r="AL282" s="278" t="s">
        <v>52</v>
      </c>
      <c r="AM282" s="278" t="s">
        <v>52</v>
      </c>
      <c r="AN282" s="278" t="s">
        <v>52</v>
      </c>
      <c r="AO282" s="325" t="s">
        <v>52</v>
      </c>
      <c r="AP282" s="325" t="s">
        <v>52</v>
      </c>
      <c r="AQ282" s="325" t="s">
        <v>52</v>
      </c>
      <c r="AR282" s="325" t="s">
        <v>58</v>
      </c>
      <c r="AS282" s="325" t="s">
        <v>52</v>
      </c>
      <c r="AT282" s="325" t="s">
        <v>52</v>
      </c>
      <c r="AU282" s="278" t="s">
        <v>52</v>
      </c>
      <c r="AV282" s="325" t="s">
        <v>52</v>
      </c>
      <c r="AW282" s="325" t="s">
        <v>52</v>
      </c>
      <c r="AX282" s="325" t="s">
        <v>52</v>
      </c>
      <c r="AY282" s="278" t="s">
        <v>52</v>
      </c>
      <c r="AZ282" s="325" t="s">
        <v>52</v>
      </c>
      <c r="BA282" s="325" t="s">
        <v>52</v>
      </c>
      <c r="BB282" s="325" t="s">
        <v>52</v>
      </c>
      <c r="BC282" s="325" t="s">
        <v>52</v>
      </c>
    </row>
    <row r="283" spans="2:56" ht="35.25" customHeight="1">
      <c r="B283" s="107"/>
      <c r="C283" s="29" t="s">
        <v>236</v>
      </c>
      <c r="D283" s="29"/>
      <c r="E283" s="29"/>
      <c r="F283" s="29"/>
      <c r="G283" s="29"/>
      <c r="H283" s="29"/>
      <c r="I283" s="29"/>
      <c r="J283" s="29"/>
      <c r="K283" s="29"/>
      <c r="L283" s="29"/>
      <c r="M283" s="29"/>
      <c r="N283" s="828"/>
      <c r="O283" s="22">
        <v>0.91666666666666663</v>
      </c>
      <c r="P283" s="278" t="s">
        <v>52</v>
      </c>
      <c r="Q283" s="325" t="s">
        <v>52</v>
      </c>
      <c r="R283" s="278" t="s">
        <v>52</v>
      </c>
      <c r="S283" s="325" t="s">
        <v>52</v>
      </c>
      <c r="T283" s="278" t="s">
        <v>52</v>
      </c>
      <c r="U283" s="278" t="s">
        <v>52</v>
      </c>
      <c r="V283" s="278" t="s">
        <v>52</v>
      </c>
      <c r="W283" s="748" t="s">
        <v>52</v>
      </c>
      <c r="X283" s="765" t="s">
        <v>58</v>
      </c>
      <c r="Y283" s="278" t="s">
        <v>52</v>
      </c>
      <c r="Z283" s="278" t="s">
        <v>52</v>
      </c>
      <c r="AA283" s="325" t="s">
        <v>52</v>
      </c>
      <c r="AB283" s="325" t="s">
        <v>52</v>
      </c>
      <c r="AC283" s="325" t="s">
        <v>58</v>
      </c>
      <c r="AD283" s="278" t="s">
        <v>52</v>
      </c>
      <c r="AE283" s="392" t="s">
        <v>52</v>
      </c>
      <c r="AF283" s="332" t="s">
        <v>52</v>
      </c>
      <c r="AG283" s="325" t="s">
        <v>53</v>
      </c>
      <c r="AH283" s="325" t="s">
        <v>52</v>
      </c>
      <c r="AI283" s="325" t="s">
        <v>52</v>
      </c>
      <c r="AJ283" s="278" t="s">
        <v>52</v>
      </c>
      <c r="AK283" s="325" t="s">
        <v>52</v>
      </c>
      <c r="AL283" s="278" t="s">
        <v>52</v>
      </c>
      <c r="AM283" s="278" t="s">
        <v>52</v>
      </c>
      <c r="AN283" s="278" t="s">
        <v>52</v>
      </c>
      <c r="AO283" s="325" t="s">
        <v>52</v>
      </c>
      <c r="AP283" s="325" t="s">
        <v>52</v>
      </c>
      <c r="AQ283" s="325" t="s">
        <v>58</v>
      </c>
      <c r="AR283" s="325" t="s">
        <v>58</v>
      </c>
      <c r="AS283" s="325" t="s">
        <v>52</v>
      </c>
      <c r="AT283" s="325" t="s">
        <v>52</v>
      </c>
      <c r="AU283" s="278" t="s">
        <v>52</v>
      </c>
      <c r="AV283" s="325" t="s">
        <v>58</v>
      </c>
      <c r="AW283" s="325" t="s">
        <v>53</v>
      </c>
      <c r="AX283" s="325" t="s">
        <v>52</v>
      </c>
      <c r="AY283" s="278" t="s">
        <v>52</v>
      </c>
      <c r="AZ283" s="325" t="s">
        <v>52</v>
      </c>
      <c r="BA283" s="325" t="s">
        <v>52</v>
      </c>
      <c r="BB283" s="325" t="s">
        <v>53</v>
      </c>
      <c r="BC283" s="325" t="s">
        <v>52</v>
      </c>
    </row>
    <row r="284" spans="2:56" ht="35.25" customHeight="1">
      <c r="B284" s="143"/>
      <c r="C284" s="33" t="s">
        <v>237</v>
      </c>
      <c r="D284" s="33"/>
      <c r="E284" s="33"/>
      <c r="F284" s="33"/>
      <c r="G284" s="33"/>
      <c r="H284" s="33"/>
      <c r="I284" s="33"/>
      <c r="J284" s="33"/>
      <c r="K284" s="33"/>
      <c r="L284" s="33"/>
      <c r="M284" s="33"/>
      <c r="N284" s="829"/>
      <c r="O284" s="22">
        <v>1</v>
      </c>
      <c r="P284" s="278" t="s">
        <v>52</v>
      </c>
      <c r="Q284" s="325" t="s">
        <v>52</v>
      </c>
      <c r="R284" s="278" t="s">
        <v>52</v>
      </c>
      <c r="S284" s="325" t="s">
        <v>52</v>
      </c>
      <c r="T284" s="278" t="s">
        <v>52</v>
      </c>
      <c r="U284" s="278" t="s">
        <v>52</v>
      </c>
      <c r="V284" s="278" t="s">
        <v>52</v>
      </c>
      <c r="W284" s="748" t="s">
        <v>52</v>
      </c>
      <c r="X284" s="765" t="s">
        <v>58</v>
      </c>
      <c r="Y284" s="278" t="s">
        <v>52</v>
      </c>
      <c r="Z284" s="278" t="s">
        <v>52</v>
      </c>
      <c r="AA284" s="325" t="s">
        <v>52</v>
      </c>
      <c r="AB284" s="325" t="s">
        <v>52</v>
      </c>
      <c r="AC284" s="325" t="s">
        <v>58</v>
      </c>
      <c r="AD284" s="278" t="s">
        <v>52</v>
      </c>
      <c r="AE284" s="392" t="s">
        <v>52</v>
      </c>
      <c r="AF284" s="332" t="s">
        <v>52</v>
      </c>
      <c r="AG284" s="325" t="s">
        <v>52</v>
      </c>
      <c r="AH284" s="325" t="s">
        <v>52</v>
      </c>
      <c r="AI284" s="325" t="s">
        <v>52</v>
      </c>
      <c r="AJ284" s="278" t="s">
        <v>52</v>
      </c>
      <c r="AK284" s="325" t="s">
        <v>52</v>
      </c>
      <c r="AL284" s="278" t="s">
        <v>52</v>
      </c>
      <c r="AM284" s="278" t="s">
        <v>52</v>
      </c>
      <c r="AN284" s="278" t="s">
        <v>52</v>
      </c>
      <c r="AO284" s="325" t="s">
        <v>52</v>
      </c>
      <c r="AP284" s="325" t="s">
        <v>52</v>
      </c>
      <c r="AQ284" s="325" t="s">
        <v>52</v>
      </c>
      <c r="AR284" s="325" t="s">
        <v>58</v>
      </c>
      <c r="AS284" s="325" t="s">
        <v>52</v>
      </c>
      <c r="AT284" s="325" t="s">
        <v>52</v>
      </c>
      <c r="AU284" s="278" t="s">
        <v>52</v>
      </c>
      <c r="AV284" s="325" t="s">
        <v>52</v>
      </c>
      <c r="AW284" s="325" t="s">
        <v>52</v>
      </c>
      <c r="AX284" s="325" t="s">
        <v>52</v>
      </c>
      <c r="AY284" s="278" t="s">
        <v>52</v>
      </c>
      <c r="AZ284" s="325" t="s">
        <v>52</v>
      </c>
      <c r="BA284" s="325" t="s">
        <v>52</v>
      </c>
      <c r="BB284" s="325" t="s">
        <v>52</v>
      </c>
      <c r="BC284" s="325" t="s">
        <v>52</v>
      </c>
    </row>
    <row r="285" spans="2:56" ht="39.75" customHeight="1">
      <c r="B285" s="36" t="s">
        <v>238</v>
      </c>
      <c r="C285" s="37" t="s">
        <v>239</v>
      </c>
      <c r="D285" s="37"/>
      <c r="E285" s="37"/>
      <c r="F285" s="37"/>
      <c r="G285" s="37"/>
      <c r="H285" s="37"/>
      <c r="I285" s="37"/>
      <c r="J285" s="37"/>
      <c r="K285" s="37"/>
      <c r="L285" s="37"/>
      <c r="M285" s="37"/>
      <c r="N285" s="814" t="s">
        <v>240</v>
      </c>
      <c r="O285" s="823"/>
      <c r="P285" s="823"/>
      <c r="Q285" s="823"/>
      <c r="R285" s="823"/>
      <c r="S285" s="823"/>
      <c r="T285" s="823"/>
      <c r="U285" s="823"/>
      <c r="V285" s="823"/>
      <c r="W285" s="823"/>
      <c r="X285" s="823"/>
      <c r="Y285" s="823"/>
      <c r="Z285" s="823"/>
      <c r="AA285" s="823"/>
      <c r="AB285" s="823"/>
      <c r="AC285" s="823"/>
      <c r="AD285" s="823"/>
      <c r="AE285" s="823"/>
      <c r="AF285" s="823"/>
      <c r="AG285" s="823"/>
      <c r="AH285" s="823"/>
      <c r="AI285" s="823"/>
      <c r="AJ285" s="823"/>
      <c r="AK285" s="823"/>
      <c r="AL285" s="823"/>
      <c r="AM285" s="823"/>
      <c r="AN285" s="823"/>
      <c r="AO285" s="823"/>
      <c r="AP285" s="823"/>
      <c r="AQ285" s="823"/>
      <c r="AR285" s="823"/>
      <c r="AS285" s="823"/>
      <c r="AT285" s="823"/>
      <c r="AU285" s="823"/>
      <c r="AV285" s="823"/>
      <c r="AW285" s="823"/>
      <c r="AX285" s="823"/>
      <c r="AY285" s="823"/>
      <c r="AZ285" s="823"/>
      <c r="BA285" s="823"/>
      <c r="BB285" s="823"/>
      <c r="BC285" s="823"/>
    </row>
    <row r="286" spans="2:56" ht="30.75" customHeight="1">
      <c r="B286" s="19"/>
      <c r="C286" s="29" t="s">
        <v>241</v>
      </c>
      <c r="D286" s="29"/>
      <c r="E286" s="29"/>
      <c r="F286" s="29"/>
      <c r="G286" s="29"/>
      <c r="H286" s="29"/>
      <c r="I286" s="29"/>
      <c r="J286" s="29"/>
      <c r="K286" s="29"/>
      <c r="L286" s="29"/>
      <c r="M286" s="29"/>
      <c r="N286" s="815"/>
      <c r="O286" s="22">
        <v>0.61904761904761907</v>
      </c>
      <c r="P286" s="278" t="s">
        <v>53</v>
      </c>
      <c r="Q286" s="325" t="s">
        <v>52</v>
      </c>
      <c r="R286" s="325" t="s">
        <v>53</v>
      </c>
      <c r="S286" s="325" t="s">
        <v>53</v>
      </c>
      <c r="T286" s="278" t="s">
        <v>52</v>
      </c>
      <c r="U286" s="278" t="s">
        <v>53</v>
      </c>
      <c r="V286" s="278" t="s">
        <v>53</v>
      </c>
      <c r="W286" s="748" t="s">
        <v>52</v>
      </c>
      <c r="X286" s="765" t="s">
        <v>53</v>
      </c>
      <c r="Y286" s="278" t="s">
        <v>52</v>
      </c>
      <c r="Z286" s="325" t="s">
        <v>53</v>
      </c>
      <c r="AA286" s="325" t="s">
        <v>52</v>
      </c>
      <c r="AB286" s="325" t="s">
        <v>52</v>
      </c>
      <c r="AC286" s="278" t="s">
        <v>52</v>
      </c>
      <c r="AD286" s="278" t="s">
        <v>52</v>
      </c>
      <c r="AE286" s="392" t="s">
        <v>52</v>
      </c>
      <c r="AF286" s="332" t="s">
        <v>52</v>
      </c>
      <c r="AG286" s="325" t="s">
        <v>52</v>
      </c>
      <c r="AH286" s="325" t="s">
        <v>53</v>
      </c>
      <c r="AI286" s="325" t="s">
        <v>52</v>
      </c>
      <c r="AJ286" s="278" t="s">
        <v>52</v>
      </c>
      <c r="AK286" s="325" t="s">
        <v>52</v>
      </c>
      <c r="AL286" s="278" t="s">
        <v>52</v>
      </c>
      <c r="AM286" s="278" t="s">
        <v>52</v>
      </c>
      <c r="AN286" s="278" t="s">
        <v>52</v>
      </c>
      <c r="AO286" s="325" t="s">
        <v>53</v>
      </c>
      <c r="AP286" s="325" t="s">
        <v>52</v>
      </c>
      <c r="AQ286" s="325" t="s">
        <v>52</v>
      </c>
      <c r="AR286" s="325" t="s">
        <v>53</v>
      </c>
      <c r="AS286" s="325" t="s">
        <v>53</v>
      </c>
      <c r="AT286" s="325" t="s">
        <v>52</v>
      </c>
      <c r="AU286" s="278" t="s">
        <v>52</v>
      </c>
      <c r="AV286" s="325" t="s">
        <v>52</v>
      </c>
      <c r="AW286" s="325" t="s">
        <v>53</v>
      </c>
      <c r="AX286" s="325" t="s">
        <v>52</v>
      </c>
      <c r="AY286" s="278" t="s">
        <v>53</v>
      </c>
      <c r="AZ286" s="325" t="s">
        <v>52</v>
      </c>
      <c r="BA286" s="325" t="s">
        <v>53</v>
      </c>
      <c r="BB286" s="325" t="s">
        <v>53</v>
      </c>
      <c r="BC286" s="325" t="s">
        <v>52</v>
      </c>
    </row>
    <row r="287" spans="2:56" ht="31.5" customHeight="1">
      <c r="B287" s="107"/>
      <c r="C287" s="29" t="s">
        <v>242</v>
      </c>
      <c r="D287" s="29"/>
      <c r="E287" s="29"/>
      <c r="F287" s="29"/>
      <c r="G287" s="29"/>
      <c r="H287" s="29"/>
      <c r="I287" s="29"/>
      <c r="J287" s="29"/>
      <c r="K287" s="29"/>
      <c r="L287" s="29"/>
      <c r="M287" s="29"/>
      <c r="N287" s="815"/>
      <c r="O287" s="22">
        <v>0.83333333333333337</v>
      </c>
      <c r="P287" s="278" t="s">
        <v>59</v>
      </c>
      <c r="Q287" s="325" t="s">
        <v>59</v>
      </c>
      <c r="R287" s="325" t="s">
        <v>58</v>
      </c>
      <c r="S287" s="325" t="s">
        <v>58</v>
      </c>
      <c r="T287" s="278" t="s">
        <v>52</v>
      </c>
      <c r="U287" s="325" t="s">
        <v>58</v>
      </c>
      <c r="V287" s="278" t="s">
        <v>58</v>
      </c>
      <c r="W287" s="748" t="s">
        <v>52</v>
      </c>
      <c r="X287" s="765" t="s">
        <v>58</v>
      </c>
      <c r="Y287" s="278" t="s">
        <v>52</v>
      </c>
      <c r="Z287" s="325" t="s">
        <v>58</v>
      </c>
      <c r="AA287" s="325" t="s">
        <v>52</v>
      </c>
      <c r="AB287" s="325" t="s">
        <v>52</v>
      </c>
      <c r="AC287" s="325" t="s">
        <v>53</v>
      </c>
      <c r="AD287" s="278" t="s">
        <v>52</v>
      </c>
      <c r="AE287" s="392" t="s">
        <v>52</v>
      </c>
      <c r="AF287" s="332" t="s">
        <v>52</v>
      </c>
      <c r="AG287" s="325" t="s">
        <v>52</v>
      </c>
      <c r="AH287" s="325" t="s">
        <v>58</v>
      </c>
      <c r="AI287" s="325" t="s">
        <v>52</v>
      </c>
      <c r="AJ287" s="278" t="s">
        <v>52</v>
      </c>
      <c r="AK287" s="325" t="s">
        <v>52</v>
      </c>
      <c r="AL287" s="278" t="s">
        <v>52</v>
      </c>
      <c r="AM287" s="278" t="s">
        <v>52</v>
      </c>
      <c r="AN287" s="331" t="s">
        <v>53</v>
      </c>
      <c r="AO287" s="325" t="s">
        <v>58</v>
      </c>
      <c r="AP287" s="325" t="s">
        <v>53</v>
      </c>
      <c r="AQ287" s="325" t="s">
        <v>52</v>
      </c>
      <c r="AR287" s="325" t="s">
        <v>58</v>
      </c>
      <c r="AS287" s="325" t="s">
        <v>58</v>
      </c>
      <c r="AT287" s="325" t="s">
        <v>53</v>
      </c>
      <c r="AU287" s="278" t="s">
        <v>52</v>
      </c>
      <c r="AV287" s="325" t="s">
        <v>59</v>
      </c>
      <c r="AW287" s="325" t="s">
        <v>58</v>
      </c>
      <c r="AX287" s="325" t="s">
        <v>52</v>
      </c>
      <c r="AY287" s="325" t="s">
        <v>58</v>
      </c>
      <c r="AZ287" s="325" t="s">
        <v>52</v>
      </c>
      <c r="BA287" s="325" t="s">
        <v>58</v>
      </c>
      <c r="BB287" s="325" t="s">
        <v>58</v>
      </c>
      <c r="BC287" s="325" t="s">
        <v>52</v>
      </c>
    </row>
    <row r="288" spans="2:56" ht="39.75" customHeight="1">
      <c r="B288" s="107"/>
      <c r="C288" s="29" t="s">
        <v>243</v>
      </c>
      <c r="D288" s="29"/>
      <c r="E288" s="29"/>
      <c r="F288" s="29"/>
      <c r="G288" s="29"/>
      <c r="H288" s="29"/>
      <c r="I288" s="29"/>
      <c r="J288" s="29"/>
      <c r="K288" s="29"/>
      <c r="L288" s="29"/>
      <c r="M288" s="29"/>
      <c r="N288" s="815"/>
      <c r="O288" s="22">
        <v>0.66666666666666663</v>
      </c>
      <c r="P288" s="278" t="s">
        <v>52</v>
      </c>
      <c r="Q288" s="325" t="s">
        <v>59</v>
      </c>
      <c r="R288" s="325" t="s">
        <v>58</v>
      </c>
      <c r="S288" s="325" t="s">
        <v>58</v>
      </c>
      <c r="T288" s="325" t="s">
        <v>59</v>
      </c>
      <c r="U288" s="325" t="s">
        <v>58</v>
      </c>
      <c r="V288" s="278" t="s">
        <v>58</v>
      </c>
      <c r="W288" s="748" t="s">
        <v>52</v>
      </c>
      <c r="X288" s="765" t="s">
        <v>58</v>
      </c>
      <c r="Y288" s="278" t="s">
        <v>52</v>
      </c>
      <c r="Z288" s="325" t="s">
        <v>58</v>
      </c>
      <c r="AA288" s="325" t="s">
        <v>52</v>
      </c>
      <c r="AB288" s="325" t="s">
        <v>52</v>
      </c>
      <c r="AC288" s="325" t="s">
        <v>53</v>
      </c>
      <c r="AD288" s="278" t="s">
        <v>52</v>
      </c>
      <c r="AE288" s="392" t="s">
        <v>52</v>
      </c>
      <c r="AF288" s="332" t="s">
        <v>52</v>
      </c>
      <c r="AG288" s="325" t="s">
        <v>52</v>
      </c>
      <c r="AH288" s="325" t="s">
        <v>58</v>
      </c>
      <c r="AI288" s="325" t="s">
        <v>52</v>
      </c>
      <c r="AJ288" s="278" t="s">
        <v>52</v>
      </c>
      <c r="AK288" s="325" t="s">
        <v>52</v>
      </c>
      <c r="AL288" s="331" t="s">
        <v>53</v>
      </c>
      <c r="AM288" s="325" t="s">
        <v>59</v>
      </c>
      <c r="AN288" s="331" t="s">
        <v>53</v>
      </c>
      <c r="AO288" s="325" t="s">
        <v>58</v>
      </c>
      <c r="AP288" s="325" t="s">
        <v>53</v>
      </c>
      <c r="AQ288" s="325" t="s">
        <v>52</v>
      </c>
      <c r="AR288" s="325" t="s">
        <v>58</v>
      </c>
      <c r="AS288" s="325" t="s">
        <v>58</v>
      </c>
      <c r="AT288" s="325" t="s">
        <v>53</v>
      </c>
      <c r="AU288" s="325" t="s">
        <v>53</v>
      </c>
      <c r="AV288" s="325" t="s">
        <v>53</v>
      </c>
      <c r="AW288" s="325" t="s">
        <v>58</v>
      </c>
      <c r="AX288" s="325" t="s">
        <v>53</v>
      </c>
      <c r="AY288" s="325" t="s">
        <v>58</v>
      </c>
      <c r="AZ288" s="325" t="s">
        <v>52</v>
      </c>
      <c r="BA288" s="325" t="s">
        <v>58</v>
      </c>
      <c r="BB288" s="325" t="s">
        <v>58</v>
      </c>
      <c r="BC288" s="325" t="s">
        <v>52</v>
      </c>
    </row>
    <row r="289" spans="1:56" ht="39.75" customHeight="1">
      <c r="B289" s="107"/>
      <c r="C289" s="29" t="s">
        <v>244</v>
      </c>
      <c r="D289" s="29"/>
      <c r="E289" s="29"/>
      <c r="F289" s="29"/>
      <c r="G289" s="29"/>
      <c r="H289" s="29"/>
      <c r="I289" s="29"/>
      <c r="J289" s="29"/>
      <c r="K289" s="29"/>
      <c r="L289" s="29"/>
      <c r="M289" s="29"/>
      <c r="N289" s="815"/>
      <c r="O289" s="22">
        <v>0.65217391304347827</v>
      </c>
      <c r="P289" s="325" t="s">
        <v>58</v>
      </c>
      <c r="Q289" s="325" t="s">
        <v>59</v>
      </c>
      <c r="R289" s="325" t="s">
        <v>58</v>
      </c>
      <c r="S289" s="325" t="s">
        <v>58</v>
      </c>
      <c r="T289" s="325" t="s">
        <v>59</v>
      </c>
      <c r="U289" s="325" t="s">
        <v>58</v>
      </c>
      <c r="V289" s="278" t="s">
        <v>58</v>
      </c>
      <c r="W289" s="748" t="s">
        <v>52</v>
      </c>
      <c r="X289" s="765" t="s">
        <v>58</v>
      </c>
      <c r="Y289" s="278" t="s">
        <v>52</v>
      </c>
      <c r="Z289" s="325" t="s">
        <v>58</v>
      </c>
      <c r="AA289" s="325" t="s">
        <v>52</v>
      </c>
      <c r="AB289" s="325" t="s">
        <v>52</v>
      </c>
      <c r="AC289" s="325" t="s">
        <v>53</v>
      </c>
      <c r="AD289" s="278" t="s">
        <v>52</v>
      </c>
      <c r="AE289" s="392" t="s">
        <v>52</v>
      </c>
      <c r="AF289" s="333" t="s">
        <v>53</v>
      </c>
      <c r="AG289" s="325" t="s">
        <v>53</v>
      </c>
      <c r="AH289" s="325" t="s">
        <v>58</v>
      </c>
      <c r="AI289" s="325" t="s">
        <v>52</v>
      </c>
      <c r="AJ289" s="278" t="s">
        <v>52</v>
      </c>
      <c r="AK289" s="325" t="s">
        <v>52</v>
      </c>
      <c r="AL289" s="278" t="s">
        <v>52</v>
      </c>
      <c r="AM289" s="278" t="s">
        <v>52</v>
      </c>
      <c r="AN289" s="278" t="s">
        <v>52</v>
      </c>
      <c r="AO289" s="325" t="s">
        <v>58</v>
      </c>
      <c r="AP289" s="325" t="s">
        <v>53</v>
      </c>
      <c r="AQ289" s="325" t="s">
        <v>52</v>
      </c>
      <c r="AR289" s="325" t="s">
        <v>58</v>
      </c>
      <c r="AS289" s="325" t="s">
        <v>58</v>
      </c>
      <c r="AT289" s="325" t="s">
        <v>53</v>
      </c>
      <c r="AU289" s="325" t="s">
        <v>53</v>
      </c>
      <c r="AV289" s="325" t="s">
        <v>53</v>
      </c>
      <c r="AW289" s="325" t="s">
        <v>58</v>
      </c>
      <c r="AX289" s="325" t="s">
        <v>53</v>
      </c>
      <c r="AY289" s="325" t="s">
        <v>58</v>
      </c>
      <c r="AZ289" s="325" t="s">
        <v>52</v>
      </c>
      <c r="BA289" s="325" t="s">
        <v>58</v>
      </c>
      <c r="BB289" s="325" t="s">
        <v>58</v>
      </c>
      <c r="BC289" s="325" t="s">
        <v>52</v>
      </c>
    </row>
    <row r="290" spans="1:56" ht="39.75" customHeight="1" thickBot="1">
      <c r="B290" s="150"/>
      <c r="C290" s="151" t="s">
        <v>245</v>
      </c>
      <c r="D290" s="151"/>
      <c r="E290" s="151"/>
      <c r="F290" s="151"/>
      <c r="G290" s="151"/>
      <c r="H290" s="151"/>
      <c r="I290" s="151"/>
      <c r="J290" s="151"/>
      <c r="K290" s="151"/>
      <c r="L290" s="151"/>
      <c r="M290" s="151"/>
      <c r="N290" s="815"/>
      <c r="O290" s="22">
        <v>0.61904761904761907</v>
      </c>
      <c r="P290" s="325" t="s">
        <v>58</v>
      </c>
      <c r="Q290" s="325" t="s">
        <v>59</v>
      </c>
      <c r="R290" s="325" t="s">
        <v>58</v>
      </c>
      <c r="S290" s="325" t="s">
        <v>58</v>
      </c>
      <c r="T290" s="325" t="s">
        <v>59</v>
      </c>
      <c r="U290" s="325" t="s">
        <v>58</v>
      </c>
      <c r="V290" s="278" t="s">
        <v>58</v>
      </c>
      <c r="W290" s="748" t="s">
        <v>52</v>
      </c>
      <c r="X290" s="765" t="s">
        <v>58</v>
      </c>
      <c r="Y290" s="278" t="s">
        <v>52</v>
      </c>
      <c r="Z290" s="325" t="s">
        <v>58</v>
      </c>
      <c r="AA290" s="325" t="s">
        <v>52</v>
      </c>
      <c r="AB290" s="325" t="s">
        <v>52</v>
      </c>
      <c r="AC290" s="325" t="s">
        <v>53</v>
      </c>
      <c r="AD290" s="278" t="s">
        <v>52</v>
      </c>
      <c r="AE290" s="392" t="s">
        <v>53</v>
      </c>
      <c r="AF290" s="332" t="s">
        <v>52</v>
      </c>
      <c r="AG290" s="325" t="s">
        <v>52</v>
      </c>
      <c r="AH290" s="325" t="s">
        <v>58</v>
      </c>
      <c r="AI290" s="325" t="s">
        <v>52</v>
      </c>
      <c r="AJ290" s="278" t="s">
        <v>52</v>
      </c>
      <c r="AK290" s="325" t="s">
        <v>52</v>
      </c>
      <c r="AL290" s="278" t="s">
        <v>52</v>
      </c>
      <c r="AM290" s="325" t="s">
        <v>59</v>
      </c>
      <c r="AN290" s="331" t="s">
        <v>53</v>
      </c>
      <c r="AO290" s="325" t="s">
        <v>58</v>
      </c>
      <c r="AP290" s="325" t="s">
        <v>53</v>
      </c>
      <c r="AQ290" s="325" t="s">
        <v>58</v>
      </c>
      <c r="AR290" s="325" t="s">
        <v>58</v>
      </c>
      <c r="AS290" s="325" t="s">
        <v>58</v>
      </c>
      <c r="AT290" s="325" t="s">
        <v>53</v>
      </c>
      <c r="AU290" s="325" t="s">
        <v>53</v>
      </c>
      <c r="AV290" s="325" t="s">
        <v>53</v>
      </c>
      <c r="AW290" s="325" t="s">
        <v>58</v>
      </c>
      <c r="AX290" s="325" t="s">
        <v>53</v>
      </c>
      <c r="AY290" s="325" t="s">
        <v>58</v>
      </c>
      <c r="AZ290" s="325" t="s">
        <v>52</v>
      </c>
      <c r="BA290" s="325" t="s">
        <v>58</v>
      </c>
      <c r="BB290" s="325" t="s">
        <v>58</v>
      </c>
      <c r="BC290" s="325" t="s">
        <v>52</v>
      </c>
    </row>
    <row r="291" spans="1:56" ht="86.25" customHeight="1" thickBot="1">
      <c r="B291" s="16" t="s">
        <v>246</v>
      </c>
      <c r="C291" s="17" t="s">
        <v>247</v>
      </c>
      <c r="D291" s="17"/>
      <c r="E291" s="17"/>
      <c r="F291" s="17"/>
      <c r="G291" s="17"/>
      <c r="H291" s="17"/>
      <c r="I291" s="17"/>
      <c r="J291" s="17"/>
      <c r="K291" s="17"/>
      <c r="L291" s="17"/>
      <c r="M291" s="17"/>
      <c r="N291" s="152" t="s">
        <v>248</v>
      </c>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0"/>
      <c r="AY291" s="830"/>
      <c r="AZ291" s="830"/>
      <c r="BA291" s="830"/>
      <c r="BB291" s="830"/>
      <c r="BC291" s="831"/>
    </row>
    <row r="292" spans="1:56" ht="140.1" customHeight="1">
      <c r="B292" s="153" t="s">
        <v>249</v>
      </c>
      <c r="C292" s="154" t="s">
        <v>250</v>
      </c>
      <c r="D292" s="154"/>
      <c r="E292" s="154"/>
      <c r="F292" s="154"/>
      <c r="G292" s="154"/>
      <c r="H292" s="154"/>
      <c r="I292" s="154"/>
      <c r="J292" s="154"/>
      <c r="K292" s="154"/>
      <c r="L292" s="154"/>
      <c r="M292" s="154"/>
      <c r="N292" s="47" t="s">
        <v>251</v>
      </c>
      <c r="O292" s="96">
        <v>0.93</v>
      </c>
      <c r="P292" s="123" t="s">
        <v>52</v>
      </c>
      <c r="Q292" s="124" t="s">
        <v>52</v>
      </c>
      <c r="R292" s="123" t="s">
        <v>52</v>
      </c>
      <c r="S292" s="125" t="s">
        <v>52</v>
      </c>
      <c r="T292" s="123" t="s">
        <v>52</v>
      </c>
      <c r="U292" s="123" t="s">
        <v>52</v>
      </c>
      <c r="V292" s="123" t="s">
        <v>52</v>
      </c>
      <c r="W292" s="126" t="s">
        <v>52</v>
      </c>
      <c r="X292" s="126" t="s">
        <v>52</v>
      </c>
      <c r="Y292" s="117" t="s">
        <v>52</v>
      </c>
      <c r="Z292" s="123" t="s">
        <v>52</v>
      </c>
      <c r="AA292" s="123" t="s">
        <v>52</v>
      </c>
      <c r="AB292" s="123" t="s">
        <v>52</v>
      </c>
      <c r="AC292" s="123" t="s">
        <v>52</v>
      </c>
      <c r="AD292" s="123" t="s">
        <v>52</v>
      </c>
      <c r="AE292" s="123" t="s">
        <v>52</v>
      </c>
      <c r="AF292" s="123" t="s">
        <v>52</v>
      </c>
      <c r="AG292" s="123" t="s">
        <v>52</v>
      </c>
      <c r="AH292" s="123" t="s">
        <v>52</v>
      </c>
      <c r="AI292" s="123" t="s">
        <v>52</v>
      </c>
      <c r="AJ292" s="123" t="s">
        <v>52</v>
      </c>
      <c r="AK292" s="123" t="s">
        <v>52</v>
      </c>
      <c r="AL292" s="123" t="s">
        <v>52</v>
      </c>
      <c r="AM292" s="124" t="s">
        <v>53</v>
      </c>
      <c r="AN292" s="117" t="s">
        <v>52</v>
      </c>
      <c r="AO292" s="117" t="s">
        <v>52</v>
      </c>
      <c r="AP292" s="117" t="s">
        <v>52</v>
      </c>
      <c r="AQ292" s="117" t="s">
        <v>52</v>
      </c>
      <c r="AR292" s="123" t="s">
        <v>52</v>
      </c>
      <c r="AS292" s="123" t="s">
        <v>52</v>
      </c>
      <c r="AT292" s="123" t="s">
        <v>52</v>
      </c>
      <c r="AU292" s="123" t="s">
        <v>52</v>
      </c>
      <c r="AV292" s="123" t="s">
        <v>52</v>
      </c>
      <c r="AW292" s="123" t="s">
        <v>53</v>
      </c>
      <c r="AX292" s="123" t="s">
        <v>52</v>
      </c>
      <c r="AY292" s="123" t="s">
        <v>52</v>
      </c>
      <c r="AZ292" s="123" t="s">
        <v>52</v>
      </c>
      <c r="BA292" s="123" t="s">
        <v>52</v>
      </c>
      <c r="BB292" s="123" t="s">
        <v>52</v>
      </c>
      <c r="BC292" s="123" t="s">
        <v>52</v>
      </c>
    </row>
    <row r="293" spans="1:56" ht="44.25" customHeight="1">
      <c r="A293" s="155"/>
      <c r="B293" s="156" t="s">
        <v>252</v>
      </c>
      <c r="C293" s="157" t="s">
        <v>253</v>
      </c>
      <c r="D293" s="157"/>
      <c r="E293" s="157"/>
      <c r="F293" s="157"/>
      <c r="G293" s="157"/>
      <c r="H293" s="157"/>
      <c r="I293" s="158" t="s">
        <v>254</v>
      </c>
      <c r="J293" s="158" t="s">
        <v>255</v>
      </c>
      <c r="K293" s="158" t="s">
        <v>256</v>
      </c>
      <c r="L293" s="158" t="s">
        <v>257</v>
      </c>
      <c r="M293" s="159" t="s">
        <v>258</v>
      </c>
      <c r="N293" s="832" t="s">
        <v>259</v>
      </c>
      <c r="O293" s="803"/>
      <c r="P293" s="803"/>
      <c r="Q293" s="803"/>
      <c r="R293" s="803"/>
      <c r="S293" s="803"/>
      <c r="T293" s="803"/>
      <c r="U293" s="803"/>
      <c r="V293" s="803"/>
      <c r="W293" s="803"/>
      <c r="X293" s="803"/>
      <c r="Y293" s="803"/>
      <c r="Z293" s="803"/>
      <c r="AA293" s="803"/>
      <c r="AB293" s="803"/>
      <c r="AC293" s="803"/>
      <c r="AD293" s="803"/>
      <c r="AE293" s="803"/>
      <c r="AF293" s="803"/>
      <c r="AG293" s="803"/>
      <c r="AH293" s="803"/>
      <c r="AI293" s="803"/>
      <c r="AJ293" s="803"/>
      <c r="AK293" s="803"/>
      <c r="AL293" s="803"/>
      <c r="AM293" s="803"/>
      <c r="AN293" s="803"/>
      <c r="AO293" s="803"/>
      <c r="AP293" s="803"/>
      <c r="AQ293" s="803"/>
      <c r="AR293" s="803"/>
      <c r="AS293" s="803"/>
      <c r="AT293" s="803"/>
      <c r="AU293" s="803"/>
      <c r="AV293" s="803"/>
      <c r="AW293" s="803"/>
      <c r="AX293" s="803"/>
      <c r="AY293" s="803"/>
      <c r="AZ293" s="803"/>
      <c r="BA293" s="803"/>
      <c r="BB293" s="803"/>
      <c r="BC293" s="803"/>
    </row>
    <row r="294" spans="1:56" ht="82.5" customHeight="1">
      <c r="A294" s="155"/>
      <c r="B294" s="156"/>
      <c r="C294" s="160"/>
      <c r="D294" s="160"/>
      <c r="E294" s="160"/>
      <c r="F294" s="160"/>
      <c r="G294" s="160"/>
      <c r="H294" s="160"/>
      <c r="I294" s="556">
        <v>0.23684210526315788</v>
      </c>
      <c r="J294" s="556">
        <v>0.34210526315789475</v>
      </c>
      <c r="K294" s="556">
        <v>0.26315789473684209</v>
      </c>
      <c r="L294" s="556">
        <v>7.8947368421052627E-2</v>
      </c>
      <c r="M294" s="556">
        <v>7.8947368421052627E-2</v>
      </c>
      <c r="N294" s="833"/>
      <c r="O294" s="835"/>
      <c r="P294" s="123" t="s">
        <v>255</v>
      </c>
      <c r="Q294" s="123" t="s">
        <v>258</v>
      </c>
      <c r="R294" s="123" t="s">
        <v>254</v>
      </c>
      <c r="S294" s="123" t="s">
        <v>258</v>
      </c>
      <c r="T294" s="123" t="s">
        <v>256</v>
      </c>
      <c r="U294" s="123" t="s">
        <v>255</v>
      </c>
      <c r="V294" s="123" t="s">
        <v>254</v>
      </c>
      <c r="W294" s="126" t="s">
        <v>255</v>
      </c>
      <c r="X294" s="126" t="s">
        <v>255</v>
      </c>
      <c r="Y294" s="123" t="s">
        <v>255</v>
      </c>
      <c r="Z294" s="123" t="s">
        <v>254</v>
      </c>
      <c r="AA294" s="123" t="s">
        <v>256</v>
      </c>
      <c r="AB294" s="123" t="s">
        <v>255</v>
      </c>
      <c r="AC294" s="123" t="s">
        <v>254</v>
      </c>
      <c r="AD294" s="123" t="s">
        <v>255</v>
      </c>
      <c r="AE294" s="123" t="s">
        <v>257</v>
      </c>
      <c r="AF294" s="123" t="s">
        <v>255</v>
      </c>
      <c r="AG294" s="123" t="s">
        <v>256</v>
      </c>
      <c r="AH294" s="123" t="s">
        <v>256</v>
      </c>
      <c r="AI294" s="123" t="s">
        <v>257</v>
      </c>
      <c r="AJ294" s="123" t="s">
        <v>257</v>
      </c>
      <c r="AK294" s="123" t="s">
        <v>256</v>
      </c>
      <c r="AL294" s="123" t="s">
        <v>255</v>
      </c>
      <c r="AM294" s="123" t="s">
        <v>155</v>
      </c>
      <c r="AN294" s="123" t="s">
        <v>255</v>
      </c>
      <c r="AO294" s="123" t="s">
        <v>256</v>
      </c>
      <c r="AP294" s="123" t="s">
        <v>256</v>
      </c>
      <c r="AQ294" s="123" t="s">
        <v>256</v>
      </c>
      <c r="AR294" s="123" t="s">
        <v>256</v>
      </c>
      <c r="AS294" s="123" t="s">
        <v>254</v>
      </c>
      <c r="AT294" s="123" t="s">
        <v>254</v>
      </c>
      <c r="AU294" s="123" t="s">
        <v>254</v>
      </c>
      <c r="AV294" s="123" t="s">
        <v>258</v>
      </c>
      <c r="AW294" s="123" t="s">
        <v>155</v>
      </c>
      <c r="AX294" s="123" t="s">
        <v>254</v>
      </c>
      <c r="AY294" s="123" t="s">
        <v>255</v>
      </c>
      <c r="AZ294" s="123" t="s">
        <v>255</v>
      </c>
      <c r="BA294" s="123" t="s">
        <v>155</v>
      </c>
      <c r="BB294" s="123" t="s">
        <v>256</v>
      </c>
      <c r="BC294" s="123" t="s">
        <v>254</v>
      </c>
      <c r="BD294" s="334"/>
    </row>
    <row r="295" spans="1:56" ht="28.5" customHeight="1">
      <c r="A295" s="155"/>
      <c r="B295" s="161"/>
      <c r="C295" s="162"/>
      <c r="D295" s="162"/>
      <c r="E295" s="163"/>
      <c r="F295" s="162"/>
      <c r="G295" s="162"/>
      <c r="H295" s="163" t="s">
        <v>81</v>
      </c>
      <c r="I295" s="375">
        <v>9</v>
      </c>
      <c r="J295" s="375">
        <v>13</v>
      </c>
      <c r="K295" s="375">
        <v>10</v>
      </c>
      <c r="L295" s="375">
        <v>3</v>
      </c>
      <c r="M295" s="375">
        <v>3</v>
      </c>
      <c r="N295" s="834"/>
      <c r="O295" s="836"/>
      <c r="P295" s="807"/>
      <c r="Q295" s="807"/>
      <c r="R295" s="807"/>
      <c r="S295" s="807"/>
      <c r="T295" s="807"/>
      <c r="U295" s="807"/>
      <c r="V295" s="807"/>
      <c r="W295" s="807"/>
      <c r="X295" s="807"/>
      <c r="Y295" s="807"/>
      <c r="Z295" s="807"/>
      <c r="AA295" s="807"/>
      <c r="AB295" s="807"/>
      <c r="AC295" s="807"/>
      <c r="AD295" s="807"/>
      <c r="AE295" s="807"/>
      <c r="AF295" s="807"/>
      <c r="AG295" s="807"/>
      <c r="AH295" s="807"/>
      <c r="AI295" s="807"/>
      <c r="AJ295" s="807"/>
      <c r="AK295" s="807"/>
      <c r="AL295" s="807"/>
      <c r="AM295" s="807"/>
      <c r="AN295" s="807"/>
      <c r="AO295" s="807"/>
      <c r="AP295" s="807"/>
      <c r="AQ295" s="807"/>
      <c r="AR295" s="807"/>
      <c r="AS295" s="807"/>
      <c r="AT295" s="807"/>
      <c r="AU295" s="807"/>
      <c r="AV295" s="807"/>
      <c r="AW295" s="807"/>
      <c r="AX295" s="807"/>
      <c r="AY295" s="807"/>
      <c r="AZ295" s="807"/>
      <c r="BA295" s="807"/>
      <c r="BB295" s="807"/>
      <c r="BC295" s="808"/>
    </row>
    <row r="296" spans="1:56" ht="18.600000000000001" customHeight="1">
      <c r="A296" s="155"/>
      <c r="B296" s="164" t="s">
        <v>260</v>
      </c>
      <c r="C296" s="157" t="s">
        <v>261</v>
      </c>
      <c r="D296" s="157"/>
      <c r="E296" s="157"/>
      <c r="F296" s="157"/>
      <c r="G296" s="157"/>
      <c r="H296" s="157"/>
      <c r="I296" s="157"/>
      <c r="J296" s="157"/>
      <c r="K296" s="157"/>
      <c r="L296" s="157"/>
      <c r="M296" s="157"/>
      <c r="N296" s="819" t="s">
        <v>262</v>
      </c>
      <c r="O296" s="823"/>
      <c r="P296" s="823"/>
      <c r="Q296" s="823"/>
      <c r="R296" s="823"/>
      <c r="S296" s="823"/>
      <c r="T296" s="823"/>
      <c r="U296" s="823"/>
      <c r="V296" s="823"/>
      <c r="W296" s="823"/>
      <c r="X296" s="823"/>
      <c r="Y296" s="823"/>
      <c r="Z296" s="823"/>
      <c r="AA296" s="823"/>
      <c r="AB296" s="823"/>
      <c r="AC296" s="823"/>
      <c r="AD296" s="823"/>
      <c r="AE296" s="823"/>
      <c r="AF296" s="823"/>
      <c r="AG296" s="823"/>
      <c r="AH296" s="823"/>
      <c r="AI296" s="823"/>
      <c r="AJ296" s="823"/>
      <c r="AK296" s="823"/>
      <c r="AL296" s="823"/>
      <c r="AM296" s="823"/>
      <c r="AN296" s="823"/>
      <c r="AO296" s="823"/>
      <c r="AP296" s="823"/>
      <c r="AQ296" s="823"/>
      <c r="AR296" s="823"/>
      <c r="AS296" s="823"/>
      <c r="AT296" s="823"/>
      <c r="AU296" s="823"/>
      <c r="AV296" s="823"/>
      <c r="AW296" s="823"/>
      <c r="AX296" s="823"/>
      <c r="AY296" s="823"/>
      <c r="AZ296" s="823"/>
      <c r="BA296" s="823"/>
      <c r="BB296" s="823"/>
      <c r="BC296" s="823"/>
    </row>
    <row r="297" spans="1:56" ht="16.350000000000001" customHeight="1">
      <c r="A297" s="165"/>
      <c r="B297" s="166"/>
      <c r="C297" s="167" t="s">
        <v>147</v>
      </c>
      <c r="D297" s="167"/>
      <c r="E297" s="167"/>
      <c r="F297" s="167"/>
      <c r="G297" s="167"/>
      <c r="H297" s="167"/>
      <c r="I297" s="167"/>
      <c r="J297" s="167"/>
      <c r="K297" s="167"/>
      <c r="L297" s="167"/>
      <c r="M297" s="167"/>
      <c r="N297" s="820"/>
      <c r="O297" s="823"/>
      <c r="P297" s="823"/>
      <c r="Q297" s="823"/>
      <c r="R297" s="823"/>
      <c r="S297" s="823"/>
      <c r="T297" s="823"/>
      <c r="U297" s="823"/>
      <c r="V297" s="823"/>
      <c r="W297" s="823"/>
      <c r="X297" s="823"/>
      <c r="Y297" s="823"/>
      <c r="Z297" s="823"/>
      <c r="AA297" s="823"/>
      <c r="AB297" s="823"/>
      <c r="AC297" s="823"/>
      <c r="AD297" s="823"/>
      <c r="AE297" s="823"/>
      <c r="AF297" s="823"/>
      <c r="AG297" s="823"/>
      <c r="AH297" s="823"/>
      <c r="AI297" s="823"/>
      <c r="AJ297" s="823"/>
      <c r="AK297" s="823"/>
      <c r="AL297" s="823"/>
      <c r="AM297" s="823"/>
      <c r="AN297" s="823"/>
      <c r="AO297" s="823"/>
      <c r="AP297" s="823"/>
      <c r="AQ297" s="823"/>
      <c r="AR297" s="823"/>
      <c r="AS297" s="823"/>
      <c r="AT297" s="823"/>
      <c r="AU297" s="823"/>
      <c r="AV297" s="823"/>
      <c r="AW297" s="823"/>
      <c r="AX297" s="823"/>
      <c r="AY297" s="823"/>
      <c r="AZ297" s="823"/>
      <c r="BA297" s="823"/>
      <c r="BB297" s="823"/>
      <c r="BC297" s="823"/>
    </row>
    <row r="298" spans="1:56" ht="16.350000000000001" customHeight="1">
      <c r="A298" s="165"/>
      <c r="B298" s="168"/>
      <c r="C298" s="169" t="s">
        <v>263</v>
      </c>
      <c r="D298" s="169"/>
      <c r="E298" s="169"/>
      <c r="F298" s="169"/>
      <c r="G298" s="169"/>
      <c r="H298" s="169"/>
      <c r="I298" s="169"/>
      <c r="J298" s="169"/>
      <c r="K298" s="169"/>
      <c r="L298" s="169"/>
      <c r="M298" s="169"/>
      <c r="N298" s="820"/>
      <c r="O298" s="789"/>
      <c r="P298" s="170">
        <v>0</v>
      </c>
      <c r="Q298" s="170">
        <v>0</v>
      </c>
      <c r="R298" s="170">
        <v>0</v>
      </c>
      <c r="S298" s="171" t="s">
        <v>101</v>
      </c>
      <c r="T298" s="172">
        <v>0</v>
      </c>
      <c r="U298" s="172">
        <v>0</v>
      </c>
      <c r="V298" s="172">
        <v>0</v>
      </c>
      <c r="W298" s="173">
        <v>1</v>
      </c>
      <c r="X298" s="173">
        <v>0</v>
      </c>
      <c r="Y298" s="172">
        <v>0.2424242424242424</v>
      </c>
      <c r="Z298" s="172">
        <v>0.4523076923076923</v>
      </c>
      <c r="AA298" s="172">
        <v>0</v>
      </c>
      <c r="AB298" s="172">
        <v>0.33333333333333331</v>
      </c>
      <c r="AC298" s="172">
        <v>0.66666666666666663</v>
      </c>
      <c r="AD298" s="172">
        <v>0.25</v>
      </c>
      <c r="AE298" s="172">
        <v>0</v>
      </c>
      <c r="AF298" s="172" t="s">
        <v>101</v>
      </c>
      <c r="AG298" s="172" t="s">
        <v>101</v>
      </c>
      <c r="AH298" s="172" t="s">
        <v>101</v>
      </c>
      <c r="AI298" s="172">
        <v>0</v>
      </c>
      <c r="AJ298" s="172">
        <v>0</v>
      </c>
      <c r="AK298" s="172">
        <v>0.33333333333333331</v>
      </c>
      <c r="AL298" s="172">
        <v>0</v>
      </c>
      <c r="AM298" s="172" t="s">
        <v>101</v>
      </c>
      <c r="AN298" s="172">
        <v>0</v>
      </c>
      <c r="AO298" s="172">
        <v>0</v>
      </c>
      <c r="AP298" s="172">
        <v>0</v>
      </c>
      <c r="AQ298" s="172">
        <v>0.27083333333333331</v>
      </c>
      <c r="AR298" s="172" t="s">
        <v>101</v>
      </c>
      <c r="AS298" s="172" t="s">
        <v>101</v>
      </c>
      <c r="AT298" s="172">
        <v>0</v>
      </c>
      <c r="AU298" s="172">
        <v>0</v>
      </c>
      <c r="AV298" s="172">
        <v>0</v>
      </c>
      <c r="AW298" s="172" t="s">
        <v>101</v>
      </c>
      <c r="AX298" s="172">
        <v>0</v>
      </c>
      <c r="AY298" s="172">
        <v>0.25</v>
      </c>
      <c r="AZ298" s="172">
        <v>0</v>
      </c>
      <c r="BA298" s="172" t="s">
        <v>101</v>
      </c>
      <c r="BB298" s="172">
        <v>0</v>
      </c>
      <c r="BC298" s="172" t="s">
        <v>101</v>
      </c>
    </row>
    <row r="299" spans="1:56" ht="16.350000000000001" customHeight="1">
      <c r="A299" s="165"/>
      <c r="B299" s="168"/>
      <c r="C299" s="169" t="s">
        <v>264</v>
      </c>
      <c r="D299" s="169"/>
      <c r="E299" s="169"/>
      <c r="F299" s="169"/>
      <c r="G299" s="169"/>
      <c r="H299" s="169"/>
      <c r="I299" s="169"/>
      <c r="J299" s="169"/>
      <c r="K299" s="169"/>
      <c r="L299" s="169"/>
      <c r="M299" s="169"/>
      <c r="N299" s="820"/>
      <c r="O299" s="826"/>
      <c r="P299" s="170" t="s">
        <v>101</v>
      </c>
      <c r="Q299" s="170" t="s">
        <v>101</v>
      </c>
      <c r="R299" s="170" t="s">
        <v>101</v>
      </c>
      <c r="S299" s="175" t="s">
        <v>101</v>
      </c>
      <c r="T299" s="172" t="s">
        <v>101</v>
      </c>
      <c r="U299" s="172" t="s">
        <v>101</v>
      </c>
      <c r="V299" s="172" t="s">
        <v>101</v>
      </c>
      <c r="W299" s="173" t="s">
        <v>101</v>
      </c>
      <c r="X299" s="173" t="s">
        <v>101</v>
      </c>
      <c r="Y299" s="172" t="s">
        <v>101</v>
      </c>
      <c r="Z299" s="172" t="s">
        <v>101</v>
      </c>
      <c r="AA299" s="172" t="s">
        <v>101</v>
      </c>
      <c r="AB299" s="172" t="s">
        <v>101</v>
      </c>
      <c r="AC299" s="172">
        <v>0.75</v>
      </c>
      <c r="AD299" s="172" t="s">
        <v>101</v>
      </c>
      <c r="AE299" s="172" t="s">
        <v>101</v>
      </c>
      <c r="AF299" s="172" t="s">
        <v>101</v>
      </c>
      <c r="AG299" s="172">
        <v>8.3333333333333329E-2</v>
      </c>
      <c r="AH299" s="172" t="s">
        <v>101</v>
      </c>
      <c r="AI299" s="172" t="s">
        <v>101</v>
      </c>
      <c r="AJ299" s="172">
        <v>0</v>
      </c>
      <c r="AK299" s="172" t="s">
        <v>101</v>
      </c>
      <c r="AL299" s="172" t="s">
        <v>101</v>
      </c>
      <c r="AM299" s="172" t="s">
        <v>101</v>
      </c>
      <c r="AN299" s="172" t="s">
        <v>101</v>
      </c>
      <c r="AO299" s="172" t="s">
        <v>101</v>
      </c>
      <c r="AP299" s="172" t="s">
        <v>101</v>
      </c>
      <c r="AQ299" s="172" t="s">
        <v>101</v>
      </c>
      <c r="AR299" s="172" t="s">
        <v>101</v>
      </c>
      <c r="AS299" s="172" t="s">
        <v>101</v>
      </c>
      <c r="AT299" s="172" t="s">
        <v>101</v>
      </c>
      <c r="AU299" s="172" t="s">
        <v>101</v>
      </c>
      <c r="AV299" s="172" t="s">
        <v>101</v>
      </c>
      <c r="AW299" s="172" t="s">
        <v>101</v>
      </c>
      <c r="AX299" s="172" t="s">
        <v>101</v>
      </c>
      <c r="AY299" s="172" t="s">
        <v>101</v>
      </c>
      <c r="AZ299" s="172" t="s">
        <v>101</v>
      </c>
      <c r="BA299" s="172" t="s">
        <v>101</v>
      </c>
      <c r="BB299" s="172" t="s">
        <v>101</v>
      </c>
      <c r="BC299" s="172" t="s">
        <v>101</v>
      </c>
    </row>
    <row r="300" spans="1:56" ht="16.350000000000001" customHeight="1">
      <c r="A300" s="165"/>
      <c r="B300" s="166"/>
      <c r="C300" s="176" t="s">
        <v>265</v>
      </c>
      <c r="D300" s="176"/>
      <c r="E300" s="176"/>
      <c r="F300" s="176"/>
      <c r="G300" s="176"/>
      <c r="H300" s="176"/>
      <c r="I300" s="176"/>
      <c r="J300" s="176"/>
      <c r="K300" s="176"/>
      <c r="L300" s="176"/>
      <c r="M300" s="176"/>
      <c r="N300" s="820"/>
      <c r="O300" s="822"/>
      <c r="P300" s="823"/>
      <c r="Q300" s="823"/>
      <c r="R300" s="823"/>
      <c r="S300" s="823"/>
      <c r="T300" s="823"/>
      <c r="U300" s="823"/>
      <c r="V300" s="823"/>
      <c r="W300" s="823"/>
      <c r="X300" s="823"/>
      <c r="Y300" s="823"/>
      <c r="Z300" s="823"/>
      <c r="AA300" s="823"/>
      <c r="AB300" s="823"/>
      <c r="AC300" s="823"/>
      <c r="AD300" s="823"/>
      <c r="AE300" s="823"/>
      <c r="AF300" s="823"/>
      <c r="AG300" s="823"/>
      <c r="AH300" s="823"/>
      <c r="AI300" s="823"/>
      <c r="AJ300" s="823"/>
      <c r="AK300" s="823"/>
      <c r="AL300" s="823"/>
      <c r="AM300" s="823"/>
      <c r="AN300" s="823"/>
      <c r="AO300" s="823"/>
      <c r="AP300" s="823"/>
      <c r="AQ300" s="823"/>
      <c r="AR300" s="823"/>
      <c r="AS300" s="823"/>
      <c r="AT300" s="823"/>
      <c r="AU300" s="823"/>
      <c r="AV300" s="823"/>
      <c r="AW300" s="823"/>
      <c r="AX300" s="823"/>
      <c r="AY300" s="823"/>
      <c r="AZ300" s="823"/>
      <c r="BA300" s="823"/>
      <c r="BB300" s="823"/>
      <c r="BC300" s="825"/>
    </row>
    <row r="301" spans="1:56" ht="16.350000000000001" customHeight="1">
      <c r="A301" s="165"/>
      <c r="B301" s="168"/>
      <c r="C301" s="169" t="s">
        <v>266</v>
      </c>
      <c r="D301" s="169"/>
      <c r="E301" s="169"/>
      <c r="F301" s="169"/>
      <c r="G301" s="169"/>
      <c r="H301" s="169"/>
      <c r="I301" s="169"/>
      <c r="J301" s="169"/>
      <c r="K301" s="169"/>
      <c r="L301" s="169"/>
      <c r="M301" s="169"/>
      <c r="N301" s="820"/>
      <c r="O301" s="789"/>
      <c r="P301" s="172">
        <v>0.41666666666666669</v>
      </c>
      <c r="Q301" s="170" t="s">
        <v>101</v>
      </c>
      <c r="R301" s="172">
        <v>0</v>
      </c>
      <c r="S301" s="177" t="s">
        <v>101</v>
      </c>
      <c r="T301" s="178">
        <v>0</v>
      </c>
      <c r="U301" s="172">
        <v>0</v>
      </c>
      <c r="V301" s="172" t="s">
        <v>101</v>
      </c>
      <c r="W301" s="173">
        <v>1</v>
      </c>
      <c r="X301" s="173" t="s">
        <v>101</v>
      </c>
      <c r="Y301" s="172">
        <v>0.2424242424242424</v>
      </c>
      <c r="Z301" s="178" t="s">
        <v>101</v>
      </c>
      <c r="AA301" s="178" t="s">
        <v>101</v>
      </c>
      <c r="AB301" s="172">
        <v>0</v>
      </c>
      <c r="AC301" s="172" t="s">
        <v>101</v>
      </c>
      <c r="AD301" s="172" t="s">
        <v>101</v>
      </c>
      <c r="AE301" s="172" t="s">
        <v>101</v>
      </c>
      <c r="AF301" s="172" t="s">
        <v>101</v>
      </c>
      <c r="AG301" s="172" t="s">
        <v>101</v>
      </c>
      <c r="AH301" s="172" t="s">
        <v>101</v>
      </c>
      <c r="AI301" s="172">
        <v>0</v>
      </c>
      <c r="AJ301" s="172">
        <v>0</v>
      </c>
      <c r="AK301" s="172">
        <v>0.41666666666666669</v>
      </c>
      <c r="AL301" s="172">
        <v>0</v>
      </c>
      <c r="AM301" s="172" t="s">
        <v>101</v>
      </c>
      <c r="AN301" s="172">
        <v>0</v>
      </c>
      <c r="AO301" s="172">
        <v>0</v>
      </c>
      <c r="AP301" s="172">
        <v>0</v>
      </c>
      <c r="AQ301" s="172" t="s">
        <v>101</v>
      </c>
      <c r="AR301" s="178" t="s">
        <v>101</v>
      </c>
      <c r="AS301" s="172" t="s">
        <v>101</v>
      </c>
      <c r="AT301" s="172">
        <v>0</v>
      </c>
      <c r="AU301" s="172">
        <v>0</v>
      </c>
      <c r="AV301" s="172">
        <v>0</v>
      </c>
      <c r="AW301" s="172" t="s">
        <v>101</v>
      </c>
      <c r="AX301" s="172" t="s">
        <v>101</v>
      </c>
      <c r="AY301" s="172">
        <v>0.5</v>
      </c>
      <c r="AZ301" s="172">
        <v>0</v>
      </c>
      <c r="BA301" s="172" t="s">
        <v>101</v>
      </c>
      <c r="BB301" s="172">
        <v>0</v>
      </c>
      <c r="BC301" s="172">
        <v>0</v>
      </c>
    </row>
    <row r="302" spans="1:56" ht="16.350000000000001" customHeight="1">
      <c r="A302" s="165"/>
      <c r="B302" s="168"/>
      <c r="C302" s="169" t="s">
        <v>267</v>
      </c>
      <c r="D302" s="169"/>
      <c r="E302" s="169"/>
      <c r="F302" s="169"/>
      <c r="G302" s="169"/>
      <c r="H302" s="169"/>
      <c r="I302" s="169"/>
      <c r="J302" s="169"/>
      <c r="K302" s="169"/>
      <c r="L302" s="169"/>
      <c r="M302" s="169"/>
      <c r="N302" s="820"/>
      <c r="O302" s="790"/>
      <c r="P302" s="172">
        <v>0</v>
      </c>
      <c r="Q302" s="170">
        <v>0</v>
      </c>
      <c r="R302" s="172">
        <v>0</v>
      </c>
      <c r="S302" s="177">
        <v>0.16666666666666671</v>
      </c>
      <c r="T302" s="178">
        <v>0</v>
      </c>
      <c r="U302" s="172">
        <v>0</v>
      </c>
      <c r="V302" s="172">
        <v>0</v>
      </c>
      <c r="W302" s="173">
        <v>0.58333333333333337</v>
      </c>
      <c r="X302" s="173">
        <v>8.3333333333333329E-2</v>
      </c>
      <c r="Y302" s="172">
        <v>0.1818181818181818</v>
      </c>
      <c r="Z302" s="178">
        <v>0.29230769230769232</v>
      </c>
      <c r="AA302" s="178">
        <v>0</v>
      </c>
      <c r="AB302" s="172">
        <v>0.66666666666666663</v>
      </c>
      <c r="AC302" s="172">
        <v>0.91666666666666663</v>
      </c>
      <c r="AD302" s="172" t="s">
        <v>101</v>
      </c>
      <c r="AE302" s="172">
        <v>0</v>
      </c>
      <c r="AF302" s="172" t="s">
        <v>101</v>
      </c>
      <c r="AG302" s="172">
        <v>0</v>
      </c>
      <c r="AH302" s="172" t="s">
        <v>101</v>
      </c>
      <c r="AI302" s="172">
        <v>0</v>
      </c>
      <c r="AJ302" s="172">
        <v>0.41666666666666669</v>
      </c>
      <c r="AK302" s="172">
        <v>0.41666666666666669</v>
      </c>
      <c r="AL302" s="172">
        <v>0</v>
      </c>
      <c r="AM302" s="172" t="s">
        <v>101</v>
      </c>
      <c r="AN302" s="172">
        <v>0</v>
      </c>
      <c r="AO302" s="172" t="s">
        <v>101</v>
      </c>
      <c r="AP302" s="172">
        <v>0</v>
      </c>
      <c r="AQ302" s="172">
        <v>0.29166666666666669</v>
      </c>
      <c r="AR302" s="178" t="s">
        <v>101</v>
      </c>
      <c r="AS302" s="172" t="s">
        <v>101</v>
      </c>
      <c r="AT302" s="172">
        <v>0.16666666666666671</v>
      </c>
      <c r="AU302" s="172">
        <v>0</v>
      </c>
      <c r="AV302" s="172">
        <v>0.25</v>
      </c>
      <c r="AW302" s="172" t="s">
        <v>101</v>
      </c>
      <c r="AX302" s="172">
        <v>0</v>
      </c>
      <c r="AY302" s="172" t="s">
        <v>101</v>
      </c>
      <c r="AZ302" s="172">
        <v>0</v>
      </c>
      <c r="BA302" s="172" t="s">
        <v>101</v>
      </c>
      <c r="BB302" s="172">
        <v>0</v>
      </c>
      <c r="BC302" s="172">
        <v>0</v>
      </c>
    </row>
    <row r="303" spans="1:56" ht="16.350000000000001" customHeight="1">
      <c r="A303" s="165"/>
      <c r="B303" s="168"/>
      <c r="C303" s="169" t="s">
        <v>268</v>
      </c>
      <c r="D303" s="169"/>
      <c r="E303" s="169"/>
      <c r="F303" s="169"/>
      <c r="G303" s="169"/>
      <c r="H303" s="169"/>
      <c r="I303" s="169"/>
      <c r="J303" s="169"/>
      <c r="K303" s="169"/>
      <c r="L303" s="169"/>
      <c r="M303" s="169"/>
      <c r="N303" s="820"/>
      <c r="O303" s="826"/>
      <c r="P303" s="172">
        <v>1</v>
      </c>
      <c r="Q303" s="170" t="s">
        <v>101</v>
      </c>
      <c r="R303" s="172">
        <v>0</v>
      </c>
      <c r="S303" s="177" t="s">
        <v>101</v>
      </c>
      <c r="T303" s="178" t="s">
        <v>101</v>
      </c>
      <c r="U303" s="172" t="s">
        <v>101</v>
      </c>
      <c r="V303" s="172" t="s">
        <v>101</v>
      </c>
      <c r="W303" s="173">
        <v>1</v>
      </c>
      <c r="X303" s="173" t="s">
        <v>101</v>
      </c>
      <c r="Y303" s="172" t="s">
        <v>101</v>
      </c>
      <c r="Z303" s="178" t="s">
        <v>101</v>
      </c>
      <c r="AA303" s="178" t="s">
        <v>101</v>
      </c>
      <c r="AB303" s="172">
        <v>1</v>
      </c>
      <c r="AC303" s="172">
        <v>0.25</v>
      </c>
      <c r="AD303" s="172" t="s">
        <v>101</v>
      </c>
      <c r="AE303" s="172" t="s">
        <v>101</v>
      </c>
      <c r="AF303" s="172" t="s">
        <v>101</v>
      </c>
      <c r="AG303" s="172" t="s">
        <v>101</v>
      </c>
      <c r="AH303" s="172" t="s">
        <v>101</v>
      </c>
      <c r="AI303" s="172" t="s">
        <v>101</v>
      </c>
      <c r="AJ303" s="172" t="s">
        <v>101</v>
      </c>
      <c r="AK303" s="172" t="s">
        <v>101</v>
      </c>
      <c r="AL303" s="172" t="s">
        <v>101</v>
      </c>
      <c r="AM303" s="174" t="s">
        <v>101</v>
      </c>
      <c r="AN303" s="172" t="s">
        <v>101</v>
      </c>
      <c r="AO303" s="172" t="s">
        <v>101</v>
      </c>
      <c r="AP303" s="172">
        <v>0</v>
      </c>
      <c r="AQ303" s="172" t="s">
        <v>101</v>
      </c>
      <c r="AR303" s="178" t="s">
        <v>101</v>
      </c>
      <c r="AS303" s="172" t="s">
        <v>101</v>
      </c>
      <c r="AT303" s="172" t="s">
        <v>101</v>
      </c>
      <c r="AU303" s="172" t="s">
        <v>101</v>
      </c>
      <c r="AV303" s="172">
        <v>0</v>
      </c>
      <c r="AW303" s="172" t="s">
        <v>101</v>
      </c>
      <c r="AX303" s="172" t="s">
        <v>101</v>
      </c>
      <c r="AY303" s="172" t="s">
        <v>101</v>
      </c>
      <c r="AZ303" s="172" t="s">
        <v>101</v>
      </c>
      <c r="BA303" s="172" t="s">
        <v>101</v>
      </c>
      <c r="BB303" s="172">
        <v>0</v>
      </c>
      <c r="BC303" s="172" t="s">
        <v>101</v>
      </c>
    </row>
    <row r="304" spans="1:56" ht="16.350000000000001" customHeight="1">
      <c r="A304" s="165"/>
      <c r="B304" s="166"/>
      <c r="C304" s="176" t="s">
        <v>158</v>
      </c>
      <c r="D304" s="176"/>
      <c r="E304" s="176"/>
      <c r="F304" s="176"/>
      <c r="G304" s="176"/>
      <c r="H304" s="176"/>
      <c r="I304" s="176"/>
      <c r="J304" s="176"/>
      <c r="K304" s="176"/>
      <c r="L304" s="176"/>
      <c r="M304" s="176"/>
      <c r="N304" s="820"/>
      <c r="O304" s="822"/>
      <c r="P304" s="823"/>
      <c r="Q304" s="823"/>
      <c r="R304" s="823"/>
      <c r="S304" s="823"/>
      <c r="T304" s="823"/>
      <c r="U304" s="823"/>
      <c r="V304" s="823"/>
      <c r="W304" s="823"/>
      <c r="X304" s="823"/>
      <c r="Y304" s="823"/>
      <c r="Z304" s="823"/>
      <c r="AA304" s="823"/>
      <c r="AB304" s="823"/>
      <c r="AC304" s="823"/>
      <c r="AD304" s="823"/>
      <c r="AE304" s="823"/>
      <c r="AF304" s="823"/>
      <c r="AG304" s="823"/>
      <c r="AH304" s="823"/>
      <c r="AI304" s="823"/>
      <c r="AJ304" s="823"/>
      <c r="AK304" s="823"/>
      <c r="AL304" s="823"/>
      <c r="AM304" s="823"/>
      <c r="AN304" s="823"/>
      <c r="AO304" s="823"/>
      <c r="AP304" s="823"/>
      <c r="AQ304" s="823"/>
      <c r="AR304" s="823"/>
      <c r="AS304" s="823"/>
      <c r="AT304" s="823"/>
      <c r="AU304" s="823"/>
      <c r="AV304" s="823"/>
      <c r="AW304" s="823"/>
      <c r="AX304" s="823"/>
      <c r="AY304" s="823"/>
      <c r="AZ304" s="823"/>
      <c r="BA304" s="823"/>
      <c r="BB304" s="823"/>
      <c r="BC304" s="825"/>
    </row>
    <row r="305" spans="1:56" ht="16.350000000000001" customHeight="1">
      <c r="A305" s="165"/>
      <c r="B305" s="168"/>
      <c r="C305" s="169" t="s">
        <v>269</v>
      </c>
      <c r="D305" s="169"/>
      <c r="E305" s="169"/>
      <c r="F305" s="169"/>
      <c r="G305" s="169"/>
      <c r="H305" s="169"/>
      <c r="I305" s="169"/>
      <c r="J305" s="169"/>
      <c r="K305" s="169"/>
      <c r="L305" s="169"/>
      <c r="M305" s="169"/>
      <c r="N305" s="820"/>
      <c r="O305" s="789"/>
      <c r="P305" s="172">
        <v>0.25</v>
      </c>
      <c r="Q305" s="172">
        <v>0</v>
      </c>
      <c r="R305" s="172">
        <v>0</v>
      </c>
      <c r="S305" s="177">
        <v>1</v>
      </c>
      <c r="T305" s="178">
        <v>0</v>
      </c>
      <c r="U305" s="172">
        <v>0</v>
      </c>
      <c r="V305" s="172">
        <v>0</v>
      </c>
      <c r="W305" s="173">
        <v>0.91666666666666663</v>
      </c>
      <c r="X305" s="173" t="s">
        <v>101</v>
      </c>
      <c r="Y305" s="172">
        <v>3.03030303030303E-2</v>
      </c>
      <c r="Z305" s="178">
        <v>0.4046153846153846</v>
      </c>
      <c r="AA305" s="178">
        <v>0</v>
      </c>
      <c r="AB305" s="172">
        <v>0</v>
      </c>
      <c r="AC305" s="172">
        <v>0.5</v>
      </c>
      <c r="AD305" s="172" t="s">
        <v>101</v>
      </c>
      <c r="AE305" s="172">
        <v>0</v>
      </c>
      <c r="AF305" s="172" t="s">
        <v>101</v>
      </c>
      <c r="AG305" s="172">
        <v>0</v>
      </c>
      <c r="AH305" s="172" t="s">
        <v>101</v>
      </c>
      <c r="AI305" s="172">
        <v>0</v>
      </c>
      <c r="AJ305" s="172">
        <v>0.33333333333333331</v>
      </c>
      <c r="AK305" s="172">
        <v>8.3333333333333329E-2</v>
      </c>
      <c r="AL305" s="172">
        <v>0</v>
      </c>
      <c r="AM305" s="172" t="s">
        <v>101</v>
      </c>
      <c r="AN305" s="178">
        <v>0</v>
      </c>
      <c r="AO305" s="172">
        <v>8.3333333333333329E-2</v>
      </c>
      <c r="AP305" s="172">
        <v>0</v>
      </c>
      <c r="AQ305" s="172" t="s">
        <v>101</v>
      </c>
      <c r="AR305" s="178" t="s">
        <v>101</v>
      </c>
      <c r="AS305" s="172" t="s">
        <v>101</v>
      </c>
      <c r="AT305" s="172">
        <v>0</v>
      </c>
      <c r="AU305" s="172">
        <v>0</v>
      </c>
      <c r="AV305" s="172">
        <v>0</v>
      </c>
      <c r="AW305" s="172" t="s">
        <v>101</v>
      </c>
      <c r="AX305" s="172">
        <v>0.16666666666666671</v>
      </c>
      <c r="AY305" s="172">
        <v>0</v>
      </c>
      <c r="AZ305" s="172">
        <v>0.16666666666666671</v>
      </c>
      <c r="BA305" s="172" t="s">
        <v>101</v>
      </c>
      <c r="BB305" s="172">
        <v>0.41666666666666669</v>
      </c>
      <c r="BC305" s="172">
        <v>0</v>
      </c>
    </row>
    <row r="306" spans="1:56" ht="16.350000000000001" customHeight="1">
      <c r="A306" s="165"/>
      <c r="B306" s="168"/>
      <c r="C306" s="169" t="s">
        <v>270</v>
      </c>
      <c r="D306" s="169"/>
      <c r="E306" s="169"/>
      <c r="F306" s="169"/>
      <c r="G306" s="169"/>
      <c r="H306" s="169"/>
      <c r="I306" s="169"/>
      <c r="J306" s="169"/>
      <c r="K306" s="169"/>
      <c r="L306" s="169"/>
      <c r="M306" s="169"/>
      <c r="N306" s="820"/>
      <c r="O306" s="790"/>
      <c r="P306" s="172" t="s">
        <v>101</v>
      </c>
      <c r="Q306" s="172" t="s">
        <v>101</v>
      </c>
      <c r="R306" s="172">
        <v>0</v>
      </c>
      <c r="S306" s="177">
        <v>1</v>
      </c>
      <c r="T306" s="178">
        <v>0.5</v>
      </c>
      <c r="U306" s="172" t="s">
        <v>101</v>
      </c>
      <c r="V306" s="172" t="s">
        <v>101</v>
      </c>
      <c r="W306" s="173">
        <v>0.33333333333333331</v>
      </c>
      <c r="X306" s="173">
        <v>8.3333333333333329E-2</v>
      </c>
      <c r="Y306" s="172">
        <v>0.1818181818181818</v>
      </c>
      <c r="Z306" s="178">
        <v>0.5</v>
      </c>
      <c r="AA306" s="178">
        <v>0</v>
      </c>
      <c r="AB306" s="172">
        <v>0.25</v>
      </c>
      <c r="AC306" s="172" t="s">
        <v>101</v>
      </c>
      <c r="AD306" s="172" t="s">
        <v>101</v>
      </c>
      <c r="AE306" s="172" t="s">
        <v>101</v>
      </c>
      <c r="AF306" s="172" t="s">
        <v>101</v>
      </c>
      <c r="AG306" s="172">
        <v>0.41666666666666669</v>
      </c>
      <c r="AH306" s="172" t="s">
        <v>101</v>
      </c>
      <c r="AI306" s="172" t="s">
        <v>101</v>
      </c>
      <c r="AJ306" s="172">
        <v>0.25</v>
      </c>
      <c r="AK306" s="172">
        <v>0.16666666666666671</v>
      </c>
      <c r="AL306" s="172">
        <v>0</v>
      </c>
      <c r="AM306" s="172" t="s">
        <v>101</v>
      </c>
      <c r="AN306" s="178">
        <v>0</v>
      </c>
      <c r="AO306" s="172" t="s">
        <v>101</v>
      </c>
      <c r="AP306" s="172">
        <v>0</v>
      </c>
      <c r="AQ306" s="172" t="s">
        <v>101</v>
      </c>
      <c r="AR306" s="178" t="s">
        <v>101</v>
      </c>
      <c r="AS306" s="172" t="s">
        <v>101</v>
      </c>
      <c r="AT306" s="172">
        <v>0.25</v>
      </c>
      <c r="AU306" s="172" t="s">
        <v>101</v>
      </c>
      <c r="AV306" s="172" t="s">
        <v>101</v>
      </c>
      <c r="AW306" s="172" t="s">
        <v>101</v>
      </c>
      <c r="AX306" s="172">
        <v>0</v>
      </c>
      <c r="AY306" s="172">
        <v>0</v>
      </c>
      <c r="AZ306" s="172">
        <v>0.16666666666666671</v>
      </c>
      <c r="BA306" s="172" t="s">
        <v>101</v>
      </c>
      <c r="BB306" s="172">
        <v>0.33333333333333331</v>
      </c>
      <c r="BC306" s="172">
        <v>0</v>
      </c>
    </row>
    <row r="307" spans="1:56" ht="16.350000000000001" customHeight="1">
      <c r="A307" s="165"/>
      <c r="B307" s="166"/>
      <c r="C307" s="176" t="s">
        <v>124</v>
      </c>
      <c r="D307" s="176"/>
      <c r="E307" s="176"/>
      <c r="F307" s="176"/>
      <c r="G307" s="176"/>
      <c r="H307" s="176"/>
      <c r="I307" s="176"/>
      <c r="J307" s="176"/>
      <c r="K307" s="176"/>
      <c r="L307" s="176"/>
      <c r="M307" s="176"/>
      <c r="N307" s="820"/>
      <c r="O307" s="790"/>
      <c r="P307" s="172">
        <v>8.3333333333333329E-2</v>
      </c>
      <c r="Q307" s="172">
        <v>0</v>
      </c>
      <c r="R307" s="172">
        <v>0</v>
      </c>
      <c r="S307" s="177">
        <v>0.5</v>
      </c>
      <c r="T307" s="178">
        <v>0</v>
      </c>
      <c r="U307" s="172">
        <v>0</v>
      </c>
      <c r="V307" s="172">
        <v>0</v>
      </c>
      <c r="W307" s="173">
        <v>0.91666666666666663</v>
      </c>
      <c r="X307" s="173">
        <v>0</v>
      </c>
      <c r="Y307" s="172">
        <v>7.1428571428571425E-2</v>
      </c>
      <c r="Z307" s="178">
        <v>0.25846153846153852</v>
      </c>
      <c r="AA307" s="178">
        <v>0.16666666666666671</v>
      </c>
      <c r="AB307" s="172">
        <v>0</v>
      </c>
      <c r="AC307" s="172">
        <v>0.16666666666666671</v>
      </c>
      <c r="AD307" s="172" t="s">
        <v>101</v>
      </c>
      <c r="AE307" s="172">
        <v>0</v>
      </c>
      <c r="AF307" s="172" t="s">
        <v>101</v>
      </c>
      <c r="AG307" s="172">
        <v>0.33333333333333331</v>
      </c>
      <c r="AH307" s="172" t="s">
        <v>101</v>
      </c>
      <c r="AI307" s="172">
        <v>0</v>
      </c>
      <c r="AJ307" s="172">
        <v>0</v>
      </c>
      <c r="AK307" s="172">
        <v>0.16666666666666671</v>
      </c>
      <c r="AL307" s="172">
        <v>0</v>
      </c>
      <c r="AM307" s="172" t="s">
        <v>101</v>
      </c>
      <c r="AN307" s="178">
        <v>0</v>
      </c>
      <c r="AO307" s="172">
        <v>0</v>
      </c>
      <c r="AP307" s="172">
        <v>0.41666666666666669</v>
      </c>
      <c r="AQ307" s="172">
        <v>0.16666666666666671</v>
      </c>
      <c r="AR307" s="178" t="s">
        <v>101</v>
      </c>
      <c r="AS307" s="172" t="s">
        <v>101</v>
      </c>
      <c r="AT307" s="172">
        <v>0</v>
      </c>
      <c r="AU307" s="172">
        <v>0</v>
      </c>
      <c r="AV307" s="172">
        <v>0</v>
      </c>
      <c r="AW307" s="172" t="s">
        <v>101</v>
      </c>
      <c r="AX307" s="172">
        <v>0</v>
      </c>
      <c r="AY307" s="172">
        <v>0</v>
      </c>
      <c r="AZ307" s="172" t="s">
        <v>101</v>
      </c>
      <c r="BA307" s="172" t="s">
        <v>101</v>
      </c>
      <c r="BB307" s="739">
        <v>0.16666666666666671</v>
      </c>
      <c r="BC307" s="172">
        <v>0</v>
      </c>
    </row>
    <row r="308" spans="1:56" ht="15" customHeight="1">
      <c r="B308" s="179"/>
      <c r="C308" s="180" t="s">
        <v>125</v>
      </c>
      <c r="D308" s="180"/>
      <c r="E308" s="180"/>
      <c r="F308" s="180"/>
      <c r="G308" s="180"/>
      <c r="H308" s="180"/>
      <c r="I308" s="180"/>
      <c r="J308" s="180"/>
      <c r="K308" s="180"/>
      <c r="L308" s="180"/>
      <c r="M308" s="180"/>
      <c r="N308" s="821"/>
      <c r="O308" s="826"/>
      <c r="P308" s="172">
        <v>0.91666666666666663</v>
      </c>
      <c r="Q308" s="172">
        <v>0</v>
      </c>
      <c r="R308" s="172">
        <v>0</v>
      </c>
      <c r="S308" s="177">
        <v>0.33333333333333331</v>
      </c>
      <c r="T308" s="178">
        <v>0</v>
      </c>
      <c r="U308" s="172">
        <v>0</v>
      </c>
      <c r="V308" s="172">
        <v>0</v>
      </c>
      <c r="W308" s="173">
        <v>1</v>
      </c>
      <c r="X308" s="173">
        <v>0</v>
      </c>
      <c r="Y308" s="172">
        <v>0.2424242424242424</v>
      </c>
      <c r="Z308" s="178">
        <v>4.9230769230769231E-2</v>
      </c>
      <c r="AA308" s="178">
        <v>0.5</v>
      </c>
      <c r="AB308" s="172">
        <v>8.3333333333333329E-2</v>
      </c>
      <c r="AC308" s="172" t="s">
        <v>101</v>
      </c>
      <c r="AD308" s="172" t="s">
        <v>101</v>
      </c>
      <c r="AE308" s="172">
        <v>0</v>
      </c>
      <c r="AF308" s="172" t="s">
        <v>101</v>
      </c>
      <c r="AG308" s="172">
        <v>8.3333333333333329E-2</v>
      </c>
      <c r="AH308" s="172" t="s">
        <v>101</v>
      </c>
      <c r="AI308" s="172">
        <v>0</v>
      </c>
      <c r="AJ308" s="172">
        <v>0</v>
      </c>
      <c r="AK308" s="172">
        <v>0</v>
      </c>
      <c r="AL308" s="172">
        <v>0</v>
      </c>
      <c r="AM308" s="172" t="s">
        <v>101</v>
      </c>
      <c r="AN308" s="178">
        <v>0</v>
      </c>
      <c r="AO308" s="172">
        <v>0</v>
      </c>
      <c r="AP308" s="172">
        <v>0</v>
      </c>
      <c r="AQ308" s="172">
        <v>0.29166666666666669</v>
      </c>
      <c r="AR308" s="178" t="s">
        <v>101</v>
      </c>
      <c r="AS308" s="172" t="s">
        <v>101</v>
      </c>
      <c r="AT308" s="172">
        <v>0</v>
      </c>
      <c r="AU308" s="172">
        <v>0</v>
      </c>
      <c r="AV308" s="172">
        <v>0.25</v>
      </c>
      <c r="AW308" s="172" t="s">
        <v>101</v>
      </c>
      <c r="AX308" s="172">
        <v>0</v>
      </c>
      <c r="AY308" s="172" t="s">
        <v>101</v>
      </c>
      <c r="AZ308" s="172">
        <v>0</v>
      </c>
      <c r="BA308" s="174" t="s">
        <v>101</v>
      </c>
      <c r="BB308" s="172">
        <v>0</v>
      </c>
      <c r="BC308" s="178">
        <v>0</v>
      </c>
    </row>
    <row r="309" spans="1:56" ht="16.350000000000001" customHeight="1">
      <c r="B309" s="181" t="s">
        <v>271</v>
      </c>
      <c r="C309" s="182" t="s">
        <v>272</v>
      </c>
      <c r="D309" s="182"/>
      <c r="E309" s="182"/>
      <c r="F309" s="182"/>
      <c r="G309" s="182"/>
      <c r="H309" s="183"/>
      <c r="I309" s="183"/>
      <c r="J309" s="183"/>
      <c r="K309" s="183"/>
      <c r="L309" s="183"/>
      <c r="M309" s="183"/>
      <c r="N309" s="819" t="s">
        <v>262</v>
      </c>
      <c r="O309" s="822"/>
      <c r="P309" s="823"/>
      <c r="Q309" s="823"/>
      <c r="R309" s="823"/>
      <c r="S309" s="823"/>
      <c r="T309" s="823"/>
      <c r="U309" s="823"/>
      <c r="V309" s="823"/>
      <c r="W309" s="823"/>
      <c r="X309" s="823"/>
      <c r="Y309" s="823"/>
      <c r="Z309" s="823"/>
      <c r="AA309" s="823"/>
      <c r="AB309" s="823"/>
      <c r="AC309" s="823"/>
      <c r="AD309" s="823"/>
      <c r="AE309" s="823"/>
      <c r="AF309" s="823"/>
      <c r="AG309" s="823"/>
      <c r="AH309" s="823"/>
      <c r="AI309" s="823"/>
      <c r="AJ309" s="823"/>
      <c r="AK309" s="823"/>
      <c r="AL309" s="823"/>
      <c r="AM309" s="823"/>
      <c r="AN309" s="823"/>
      <c r="AO309" s="823"/>
      <c r="AP309" s="823"/>
      <c r="AQ309" s="823"/>
      <c r="AR309" s="823"/>
      <c r="AS309" s="823"/>
      <c r="AT309" s="823"/>
      <c r="AU309" s="823"/>
      <c r="AV309" s="823"/>
      <c r="AW309" s="823"/>
      <c r="AX309" s="823"/>
      <c r="AY309" s="823"/>
      <c r="AZ309" s="823"/>
      <c r="BA309" s="823"/>
      <c r="BB309" s="824"/>
      <c r="BC309" s="825"/>
    </row>
    <row r="310" spans="1:56" ht="16.350000000000001" customHeight="1">
      <c r="B310" s="166"/>
      <c r="C310" s="167" t="s">
        <v>147</v>
      </c>
      <c r="D310" s="167"/>
      <c r="E310" s="167"/>
      <c r="F310" s="167"/>
      <c r="G310" s="167"/>
      <c r="H310" s="167"/>
      <c r="I310" s="167"/>
      <c r="J310" s="167"/>
      <c r="K310" s="167"/>
      <c r="L310" s="167"/>
      <c r="M310" s="167"/>
      <c r="N310" s="820"/>
      <c r="O310" s="823"/>
      <c r="P310" s="823"/>
      <c r="Q310" s="823"/>
      <c r="R310" s="823"/>
      <c r="S310" s="823"/>
      <c r="T310" s="823"/>
      <c r="U310" s="823"/>
      <c r="V310" s="823"/>
      <c r="W310" s="823"/>
      <c r="X310" s="823"/>
      <c r="Y310" s="823"/>
      <c r="Z310" s="823"/>
      <c r="AA310" s="823"/>
      <c r="AB310" s="823"/>
      <c r="AC310" s="823"/>
      <c r="AD310" s="823"/>
      <c r="AE310" s="823"/>
      <c r="AF310" s="823"/>
      <c r="AG310" s="823"/>
      <c r="AH310" s="823"/>
      <c r="AI310" s="823"/>
      <c r="AJ310" s="823"/>
      <c r="AK310" s="823"/>
      <c r="AL310" s="823"/>
      <c r="AM310" s="823"/>
      <c r="AN310" s="823"/>
      <c r="AO310" s="823"/>
      <c r="AP310" s="823"/>
      <c r="AQ310" s="823"/>
      <c r="AR310" s="823"/>
      <c r="AS310" s="823"/>
      <c r="AT310" s="823"/>
      <c r="AU310" s="823"/>
      <c r="AV310" s="823"/>
      <c r="AW310" s="823"/>
      <c r="AX310" s="823"/>
      <c r="AY310" s="823"/>
      <c r="AZ310" s="823"/>
      <c r="BA310" s="823"/>
      <c r="BB310" s="823"/>
      <c r="BC310" s="825"/>
    </row>
    <row r="311" spans="1:56" ht="16.350000000000001" customHeight="1">
      <c r="B311" s="168"/>
      <c r="C311" s="169" t="s">
        <v>263</v>
      </c>
      <c r="D311" s="169"/>
      <c r="E311" s="169"/>
      <c r="F311" s="169"/>
      <c r="G311" s="169"/>
      <c r="H311" s="169"/>
      <c r="I311" s="169"/>
      <c r="J311" s="169"/>
      <c r="K311" s="169"/>
      <c r="L311" s="169"/>
      <c r="M311" s="169"/>
      <c r="N311" s="820"/>
      <c r="O311" s="784"/>
      <c r="P311" s="325" t="s">
        <v>101</v>
      </c>
      <c r="Q311" s="723">
        <v>4.3716582035847602E-4</v>
      </c>
      <c r="R311" s="172">
        <v>0.11797133406835721</v>
      </c>
      <c r="S311" s="177" t="s">
        <v>101</v>
      </c>
      <c r="T311" s="178">
        <v>0.1274354327140915</v>
      </c>
      <c r="U311" s="172">
        <v>2.156766083312793E-2</v>
      </c>
      <c r="V311" s="172">
        <v>0</v>
      </c>
      <c r="W311" s="173" t="s">
        <v>101</v>
      </c>
      <c r="X311" s="173">
        <v>0.97235023041474655</v>
      </c>
      <c r="Y311" s="172">
        <v>0.3460364690623331</v>
      </c>
      <c r="Z311" s="178">
        <v>0.5476923076923077</v>
      </c>
      <c r="AA311" s="178">
        <v>3.2107522867276458E-2</v>
      </c>
      <c r="AB311" s="172">
        <v>0.1370421668205602</v>
      </c>
      <c r="AC311" s="172">
        <v>6.8965517241379309E-2</v>
      </c>
      <c r="AD311" s="172">
        <v>0.32727272727272733</v>
      </c>
      <c r="AE311" s="172">
        <v>1.328502415458937E-2</v>
      </c>
      <c r="AF311" s="172" t="s">
        <v>101</v>
      </c>
      <c r="AG311" s="172" t="s">
        <v>101</v>
      </c>
      <c r="AH311" s="172" t="s">
        <v>101</v>
      </c>
      <c r="AI311" s="172">
        <v>0.22040072859744991</v>
      </c>
      <c r="AJ311" s="172">
        <v>0.13157894736842099</v>
      </c>
      <c r="AK311" s="172">
        <v>0.15563456283087451</v>
      </c>
      <c r="AL311" s="172">
        <v>0.13631112822487479</v>
      </c>
      <c r="AM311" s="172" t="s">
        <v>101</v>
      </c>
      <c r="AN311" s="172">
        <v>0.4586808188021228</v>
      </c>
      <c r="AO311" s="172">
        <v>9.5478672379612453E-2</v>
      </c>
      <c r="AP311" s="172">
        <v>0.3202474690663667</v>
      </c>
      <c r="AQ311" s="172">
        <v>0.16563439567047511</v>
      </c>
      <c r="AR311" s="178" t="s">
        <v>101</v>
      </c>
      <c r="AS311" s="172" t="s">
        <v>101</v>
      </c>
      <c r="AT311" s="172">
        <v>2.6369168356997971E-2</v>
      </c>
      <c r="AU311" s="172" t="s">
        <v>101</v>
      </c>
      <c r="AV311" s="172" t="s">
        <v>101</v>
      </c>
      <c r="AW311" s="172">
        <v>0.22588832487309651</v>
      </c>
      <c r="AX311" s="172">
        <v>5.6805155768397987E-2</v>
      </c>
      <c r="AY311" s="172">
        <v>1.129595015576324E-2</v>
      </c>
      <c r="AZ311" s="172" t="s">
        <v>101</v>
      </c>
      <c r="BA311" s="172" t="s">
        <v>101</v>
      </c>
      <c r="BB311" s="172">
        <v>0.33533699961631919</v>
      </c>
      <c r="BC311" s="172" t="s">
        <v>101</v>
      </c>
    </row>
    <row r="312" spans="1:56" ht="16.350000000000001" customHeight="1">
      <c r="B312" s="168"/>
      <c r="C312" s="169" t="s">
        <v>264</v>
      </c>
      <c r="D312" s="169"/>
      <c r="E312" s="169"/>
      <c r="F312" s="169"/>
      <c r="G312" s="169"/>
      <c r="H312" s="169"/>
      <c r="I312" s="169"/>
      <c r="J312" s="169"/>
      <c r="K312" s="169"/>
      <c r="L312" s="169"/>
      <c r="M312" s="169"/>
      <c r="N312" s="820"/>
      <c r="O312" s="785"/>
      <c r="P312" s="325" t="s">
        <v>101</v>
      </c>
      <c r="Q312" s="172" t="s">
        <v>101</v>
      </c>
      <c r="R312" s="172" t="s">
        <v>101</v>
      </c>
      <c r="S312" s="177" t="s">
        <v>101</v>
      </c>
      <c r="T312" s="178" t="s">
        <v>101</v>
      </c>
      <c r="U312" s="172" t="s">
        <v>101</v>
      </c>
      <c r="V312" s="172" t="s">
        <v>101</v>
      </c>
      <c r="W312" s="173" t="s">
        <v>101</v>
      </c>
      <c r="X312" s="173" t="s">
        <v>101</v>
      </c>
      <c r="Y312" s="172">
        <v>0.58727046984251452</v>
      </c>
      <c r="Z312" s="178" t="s">
        <v>101</v>
      </c>
      <c r="AA312" s="178" t="s">
        <v>101</v>
      </c>
      <c r="AB312" s="172" t="s">
        <v>101</v>
      </c>
      <c r="AC312" s="172" t="s">
        <v>101</v>
      </c>
      <c r="AD312" s="172" t="s">
        <v>101</v>
      </c>
      <c r="AE312" s="172" t="s">
        <v>101</v>
      </c>
      <c r="AF312" s="172" t="s">
        <v>101</v>
      </c>
      <c r="AG312" s="172">
        <v>0.56759247880054076</v>
      </c>
      <c r="AH312" s="172" t="s">
        <v>101</v>
      </c>
      <c r="AI312" s="172" t="s">
        <v>101</v>
      </c>
      <c r="AJ312" s="172">
        <v>0</v>
      </c>
      <c r="AK312" s="172" t="s">
        <v>101</v>
      </c>
      <c r="AL312" s="172" t="s">
        <v>101</v>
      </c>
      <c r="AM312" s="172" t="s">
        <v>101</v>
      </c>
      <c r="AN312" s="172" t="s">
        <v>101</v>
      </c>
      <c r="AO312" s="172" t="s">
        <v>101</v>
      </c>
      <c r="AP312" s="172" t="s">
        <v>101</v>
      </c>
      <c r="AQ312" s="172" t="s">
        <v>101</v>
      </c>
      <c r="AR312" s="170" t="s">
        <v>101</v>
      </c>
      <c r="AS312" s="172">
        <v>0.35843500210349177</v>
      </c>
      <c r="AT312" s="172" t="s">
        <v>101</v>
      </c>
      <c r="AU312" s="172" t="s">
        <v>101</v>
      </c>
      <c r="AV312" s="172" t="s">
        <v>101</v>
      </c>
      <c r="AW312" s="172" t="s">
        <v>101</v>
      </c>
      <c r="AX312" s="172" t="s">
        <v>101</v>
      </c>
      <c r="AY312" s="172" t="s">
        <v>101</v>
      </c>
      <c r="AZ312" s="172" t="s">
        <v>101</v>
      </c>
      <c r="BA312" s="172" t="s">
        <v>101</v>
      </c>
      <c r="BB312" s="172" t="s">
        <v>101</v>
      </c>
      <c r="BC312" s="172" t="s">
        <v>101</v>
      </c>
    </row>
    <row r="313" spans="1:56" ht="16.350000000000001" customHeight="1">
      <c r="B313" s="166"/>
      <c r="C313" s="176" t="s">
        <v>265</v>
      </c>
      <c r="D313" s="176"/>
      <c r="E313" s="176"/>
      <c r="F313" s="176"/>
      <c r="G313" s="176"/>
      <c r="H313" s="176"/>
      <c r="I313" s="176"/>
      <c r="J313" s="176"/>
      <c r="K313" s="176"/>
      <c r="L313" s="176"/>
      <c r="M313" s="176"/>
      <c r="N313" s="820"/>
      <c r="O313" s="823"/>
      <c r="P313" s="823"/>
      <c r="Q313" s="823"/>
      <c r="R313" s="823"/>
      <c r="S313" s="823"/>
      <c r="T313" s="823"/>
      <c r="U313" s="823"/>
      <c r="V313" s="823"/>
      <c r="W313" s="823"/>
      <c r="X313" s="823"/>
      <c r="Y313" s="823"/>
      <c r="Z313" s="823"/>
      <c r="AA313" s="823"/>
      <c r="AB313" s="823"/>
      <c r="AC313" s="823"/>
      <c r="AD313" s="823"/>
      <c r="AE313" s="823"/>
      <c r="AF313" s="823"/>
      <c r="AG313" s="823"/>
      <c r="AH313" s="823"/>
      <c r="AI313" s="823"/>
      <c r="AJ313" s="823"/>
      <c r="AK313" s="823"/>
      <c r="AL313" s="823"/>
      <c r="AM313" s="823"/>
      <c r="AN313" s="823"/>
      <c r="AO313" s="823"/>
      <c r="AP313" s="823"/>
      <c r="AQ313" s="823"/>
      <c r="AR313" s="823"/>
      <c r="AS313" s="823"/>
      <c r="AT313" s="823"/>
      <c r="AU313" s="823"/>
      <c r="AV313" s="823"/>
      <c r="AW313" s="823"/>
      <c r="AX313" s="823"/>
      <c r="AY313" s="823"/>
      <c r="AZ313" s="823"/>
      <c r="BA313" s="823"/>
      <c r="BB313" s="823"/>
      <c r="BC313" s="823"/>
    </row>
    <row r="314" spans="1:56" ht="16.350000000000001" customHeight="1">
      <c r="B314" s="168"/>
      <c r="C314" s="169" t="s">
        <v>266</v>
      </c>
      <c r="D314" s="169"/>
      <c r="E314" s="169"/>
      <c r="F314" s="169"/>
      <c r="G314" s="169"/>
      <c r="H314" s="169"/>
      <c r="I314" s="169"/>
      <c r="J314" s="169"/>
      <c r="K314" s="169"/>
      <c r="L314" s="169"/>
      <c r="M314" s="169"/>
      <c r="N314" s="820"/>
      <c r="O314" s="784"/>
      <c r="P314" s="325" t="s">
        <v>101</v>
      </c>
      <c r="Q314" s="172" t="s">
        <v>101</v>
      </c>
      <c r="R314" s="172">
        <v>9.2613009922822495E-2</v>
      </c>
      <c r="S314" s="175" t="s">
        <v>101</v>
      </c>
      <c r="T314" s="172">
        <v>5.8676937018577263E-2</v>
      </c>
      <c r="U314" s="172">
        <v>2.6356993736951981E-2</v>
      </c>
      <c r="V314" s="172" t="s">
        <v>101</v>
      </c>
      <c r="W314" s="173" t="s">
        <v>101</v>
      </c>
      <c r="X314" s="173" t="s">
        <v>101</v>
      </c>
      <c r="Y314" s="172">
        <v>0.4546599790038493</v>
      </c>
      <c r="Z314" s="178" t="s">
        <v>101</v>
      </c>
      <c r="AA314" s="178" t="s">
        <v>101</v>
      </c>
      <c r="AB314" s="172">
        <v>0.12978889757623141</v>
      </c>
      <c r="AC314" s="172" t="s">
        <v>101</v>
      </c>
      <c r="AD314" s="172">
        <v>0.22270742358078599</v>
      </c>
      <c r="AE314" s="172" t="s">
        <v>101</v>
      </c>
      <c r="AF314" s="172" t="s">
        <v>101</v>
      </c>
      <c r="AG314" s="172" t="s">
        <v>101</v>
      </c>
      <c r="AH314" s="172" t="s">
        <v>101</v>
      </c>
      <c r="AI314" s="172">
        <v>0.34972677595628421</v>
      </c>
      <c r="AJ314" s="172">
        <v>0</v>
      </c>
      <c r="AK314" s="172">
        <v>0.2283547679837804</v>
      </c>
      <c r="AL314" s="172">
        <v>0.22988063149788221</v>
      </c>
      <c r="AM314" s="172" t="s">
        <v>101</v>
      </c>
      <c r="AN314" s="172">
        <v>0.37572254335260108</v>
      </c>
      <c r="AO314" s="172">
        <v>9.2122745966466302E-2</v>
      </c>
      <c r="AP314" s="172">
        <v>0.22289766970618041</v>
      </c>
      <c r="AQ314" s="172" t="s">
        <v>101</v>
      </c>
      <c r="AR314" s="178" t="s">
        <v>101</v>
      </c>
      <c r="AS314" s="172" t="s">
        <v>101</v>
      </c>
      <c r="AT314" s="172" t="s">
        <v>101</v>
      </c>
      <c r="AU314" s="172" t="s">
        <v>101</v>
      </c>
      <c r="AV314" s="172" t="s">
        <v>101</v>
      </c>
      <c r="AW314" s="172">
        <v>0.30779054916985948</v>
      </c>
      <c r="AX314" s="172" t="s">
        <v>101</v>
      </c>
      <c r="AY314" s="172">
        <v>8.8255451713395647E-3</v>
      </c>
      <c r="AZ314" s="172" t="s">
        <v>101</v>
      </c>
      <c r="BA314" s="172" t="s">
        <v>101</v>
      </c>
      <c r="BB314" s="172">
        <v>0.64448840136666063</v>
      </c>
      <c r="BC314" s="172">
        <v>0.17326915957052941</v>
      </c>
    </row>
    <row r="315" spans="1:56" ht="16.350000000000001" customHeight="1">
      <c r="B315" s="168"/>
      <c r="C315" s="169" t="s">
        <v>267</v>
      </c>
      <c r="D315" s="169"/>
      <c r="E315" s="169"/>
      <c r="F315" s="169"/>
      <c r="G315" s="169"/>
      <c r="H315" s="169"/>
      <c r="I315" s="169"/>
      <c r="J315" s="169"/>
      <c r="K315" s="169"/>
      <c r="L315" s="169"/>
      <c r="M315" s="169"/>
      <c r="N315" s="820"/>
      <c r="O315" s="786"/>
      <c r="P315" s="325" t="s">
        <v>101</v>
      </c>
      <c r="Q315" s="723">
        <v>2.5847426334834939E-4</v>
      </c>
      <c r="R315" s="172">
        <v>0.10584343991179709</v>
      </c>
      <c r="S315" s="175">
        <v>0.3971631205673759</v>
      </c>
      <c r="T315" s="172">
        <v>3.5342093339374707E-2</v>
      </c>
      <c r="U315" s="172">
        <v>1.5884743258219432E-2</v>
      </c>
      <c r="V315" s="172">
        <v>0</v>
      </c>
      <c r="W315" s="173" t="s">
        <v>101</v>
      </c>
      <c r="X315" s="173">
        <v>0.97121212121212119</v>
      </c>
      <c r="Y315" s="172">
        <v>0.41559015897400092</v>
      </c>
      <c r="Z315" s="178">
        <v>0.70769230769230773</v>
      </c>
      <c r="AA315" s="178">
        <v>6.2817719680464776E-2</v>
      </c>
      <c r="AB315" s="172">
        <v>0.14048216335728561</v>
      </c>
      <c r="AC315" s="172">
        <v>0.31034482758620691</v>
      </c>
      <c r="AD315" s="172">
        <v>0.5</v>
      </c>
      <c r="AE315" s="172">
        <v>6.038647342995169E-3</v>
      </c>
      <c r="AF315" s="172" t="s">
        <v>101</v>
      </c>
      <c r="AG315" s="172">
        <v>0.29841707516339872</v>
      </c>
      <c r="AH315" s="172" t="s">
        <v>101</v>
      </c>
      <c r="AI315" s="172">
        <v>0.2896174863387978</v>
      </c>
      <c r="AJ315" s="172">
        <v>0</v>
      </c>
      <c r="AK315" s="172">
        <v>0.18570745697896751</v>
      </c>
      <c r="AL315" s="172">
        <v>9.8382749326145547E-2</v>
      </c>
      <c r="AM315" s="172" t="s">
        <v>101</v>
      </c>
      <c r="AN315" s="172">
        <v>0.2550957381099444</v>
      </c>
      <c r="AO315" s="172" t="s">
        <v>101</v>
      </c>
      <c r="AP315" s="172">
        <v>0.24984928085436231</v>
      </c>
      <c r="AQ315" s="172">
        <v>0.19752472112400821</v>
      </c>
      <c r="AR315" s="178" t="s">
        <v>101</v>
      </c>
      <c r="AS315" s="172">
        <v>0.28746824724809478</v>
      </c>
      <c r="AT315" s="172">
        <v>2.6315789473684209E-2</v>
      </c>
      <c r="AU315" s="172" t="s">
        <v>101</v>
      </c>
      <c r="AV315" s="172" t="s">
        <v>101</v>
      </c>
      <c r="AW315" s="172">
        <v>0.36</v>
      </c>
      <c r="AX315" s="172">
        <v>7.2531265075889709E-2</v>
      </c>
      <c r="AY315" s="172" t="s">
        <v>101</v>
      </c>
      <c r="AZ315" s="172">
        <v>0.12254641909814321</v>
      </c>
      <c r="BA315" s="172" t="s">
        <v>101</v>
      </c>
      <c r="BB315" s="172">
        <v>0.46966975265994199</v>
      </c>
      <c r="BC315" s="172">
        <v>0.13970588235294121</v>
      </c>
    </row>
    <row r="316" spans="1:56" ht="16.350000000000001" customHeight="1">
      <c r="B316" s="168"/>
      <c r="C316" s="169" t="s">
        <v>268</v>
      </c>
      <c r="D316" s="169"/>
      <c r="E316" s="169"/>
      <c r="F316" s="169"/>
      <c r="G316" s="169"/>
      <c r="H316" s="169"/>
      <c r="I316" s="169"/>
      <c r="J316" s="169"/>
      <c r="K316" s="169"/>
      <c r="L316" s="169"/>
      <c r="M316" s="169"/>
      <c r="N316" s="820"/>
      <c r="O316" s="785"/>
      <c r="P316" s="325" t="s">
        <v>101</v>
      </c>
      <c r="Q316" s="172" t="s">
        <v>101</v>
      </c>
      <c r="R316" s="172">
        <v>4.2998897464167588E-2</v>
      </c>
      <c r="S316" s="175" t="s">
        <v>101</v>
      </c>
      <c r="T316" s="172" t="s">
        <v>101</v>
      </c>
      <c r="U316" s="172" t="s">
        <v>101</v>
      </c>
      <c r="V316" s="172" t="s">
        <v>101</v>
      </c>
      <c r="W316" s="173" t="s">
        <v>101</v>
      </c>
      <c r="X316" s="173" t="s">
        <v>101</v>
      </c>
      <c r="Y316" s="172" t="s">
        <v>101</v>
      </c>
      <c r="Z316" s="178" t="s">
        <v>101</v>
      </c>
      <c r="AA316" s="178" t="s">
        <v>101</v>
      </c>
      <c r="AB316" s="172">
        <v>0.19976771196283391</v>
      </c>
      <c r="AC316" s="172">
        <v>0</v>
      </c>
      <c r="AD316" s="172" t="s">
        <v>101</v>
      </c>
      <c r="AE316" s="172" t="s">
        <v>101</v>
      </c>
      <c r="AF316" s="172" t="s">
        <v>101</v>
      </c>
      <c r="AG316" s="172" t="s">
        <v>101</v>
      </c>
      <c r="AH316" s="172" t="s">
        <v>101</v>
      </c>
      <c r="AI316" s="172" t="s">
        <v>101</v>
      </c>
      <c r="AJ316" s="172" t="s">
        <v>101</v>
      </c>
      <c r="AK316" s="172" t="s">
        <v>101</v>
      </c>
      <c r="AL316" s="172" t="s">
        <v>101</v>
      </c>
      <c r="AM316" s="172" t="s">
        <v>101</v>
      </c>
      <c r="AN316" s="172" t="s">
        <v>101</v>
      </c>
      <c r="AO316" s="172" t="s">
        <v>101</v>
      </c>
      <c r="AP316" s="172">
        <v>0.20710382513661199</v>
      </c>
      <c r="AQ316" s="172" t="s">
        <v>101</v>
      </c>
      <c r="AR316" s="178" t="s">
        <v>101</v>
      </c>
      <c r="AS316" s="172" t="s">
        <v>101</v>
      </c>
      <c r="AT316" s="172" t="s">
        <v>101</v>
      </c>
      <c r="AU316" s="172" t="s">
        <v>101</v>
      </c>
      <c r="AV316" s="172" t="s">
        <v>101</v>
      </c>
      <c r="AW316" s="172" t="s">
        <v>101</v>
      </c>
      <c r="AX316" s="172" t="s">
        <v>101</v>
      </c>
      <c r="AY316" s="172" t="s">
        <v>101</v>
      </c>
      <c r="AZ316" s="172" t="s">
        <v>101</v>
      </c>
      <c r="BA316" s="172" t="s">
        <v>101</v>
      </c>
      <c r="BB316" s="172">
        <v>0.27111498764355291</v>
      </c>
      <c r="BC316" s="172" t="s">
        <v>101</v>
      </c>
    </row>
    <row r="317" spans="1:56" ht="16.350000000000001" customHeight="1">
      <c r="B317" s="166"/>
      <c r="C317" s="176" t="s">
        <v>158</v>
      </c>
      <c r="D317" s="176"/>
      <c r="E317" s="176"/>
      <c r="F317" s="176"/>
      <c r="G317" s="176"/>
      <c r="H317" s="176"/>
      <c r="I317" s="176"/>
      <c r="J317" s="176"/>
      <c r="K317" s="176"/>
      <c r="L317" s="176"/>
      <c r="M317" s="176"/>
      <c r="N317" s="820"/>
      <c r="O317" s="812"/>
      <c r="P317" s="812"/>
      <c r="Q317" s="812"/>
      <c r="R317" s="812"/>
      <c r="S317" s="812"/>
      <c r="T317" s="812"/>
      <c r="U317" s="812"/>
      <c r="V317" s="812"/>
      <c r="W317" s="812"/>
      <c r="X317" s="812"/>
      <c r="Y317" s="812"/>
      <c r="Z317" s="812"/>
      <c r="AA317" s="812"/>
      <c r="AB317" s="812"/>
      <c r="AC317" s="812"/>
      <c r="AD317" s="812"/>
      <c r="AE317" s="812"/>
      <c r="AF317" s="812"/>
      <c r="AG317" s="812"/>
      <c r="AH317" s="812"/>
      <c r="AI317" s="812"/>
      <c r="AJ317" s="812"/>
      <c r="AK317" s="812"/>
      <c r="AL317" s="812"/>
      <c r="AM317" s="812"/>
      <c r="AN317" s="812"/>
      <c r="AO317" s="812"/>
      <c r="AP317" s="812"/>
      <c r="AQ317" s="812"/>
      <c r="AR317" s="812"/>
      <c r="AS317" s="812"/>
      <c r="AT317" s="812"/>
      <c r="AU317" s="812"/>
      <c r="AV317" s="812"/>
      <c r="AW317" s="812"/>
      <c r="AX317" s="812"/>
      <c r="AY317" s="812"/>
      <c r="AZ317" s="812"/>
      <c r="BA317" s="812"/>
      <c r="BB317" s="812"/>
      <c r="BC317" s="812"/>
      <c r="BD317" s="740"/>
    </row>
    <row r="318" spans="1:56" ht="16.350000000000001" customHeight="1">
      <c r="B318" s="168"/>
      <c r="C318" s="169" t="s">
        <v>269</v>
      </c>
      <c r="D318" s="169"/>
      <c r="E318" s="169"/>
      <c r="F318" s="169"/>
      <c r="G318" s="169"/>
      <c r="H318" s="169"/>
      <c r="I318" s="169"/>
      <c r="J318" s="169"/>
      <c r="K318" s="169"/>
      <c r="L318" s="169"/>
      <c r="M318" s="169"/>
      <c r="N318" s="820"/>
      <c r="O318" s="784"/>
      <c r="P318" s="325" t="s">
        <v>101</v>
      </c>
      <c r="Q318" s="184">
        <v>2.2857142857142859E-3</v>
      </c>
      <c r="R318" s="172">
        <v>5.6229327453142228E-2</v>
      </c>
      <c r="S318" s="175">
        <v>4.3343653250773988E-2</v>
      </c>
      <c r="T318" s="172">
        <v>5.3466243769823292E-2</v>
      </c>
      <c r="U318" s="172">
        <v>1.6202283048975079E-2</v>
      </c>
      <c r="V318" s="172">
        <v>0</v>
      </c>
      <c r="W318" s="173" t="s">
        <v>101</v>
      </c>
      <c r="X318" s="173" t="s">
        <v>101</v>
      </c>
      <c r="Y318" s="172">
        <v>0.40715763454149762</v>
      </c>
      <c r="Z318" s="178">
        <v>0.5953846153846154</v>
      </c>
      <c r="AA318" s="178">
        <v>1.9940179461615151E-2</v>
      </c>
      <c r="AB318" s="172">
        <v>9.3639977285633169E-2</v>
      </c>
      <c r="AC318" s="172" t="s">
        <v>101</v>
      </c>
      <c r="AD318" s="172">
        <v>0.14498933901918981</v>
      </c>
      <c r="AE318" s="172">
        <v>1.0869565217391301E-2</v>
      </c>
      <c r="AF318" s="172" t="s">
        <v>101</v>
      </c>
      <c r="AG318" s="172">
        <v>0.51290461450154778</v>
      </c>
      <c r="AH318" s="172" t="s">
        <v>101</v>
      </c>
      <c r="AI318" s="172">
        <v>0.21129326047358829</v>
      </c>
      <c r="AJ318" s="172">
        <v>0.2807017543859649</v>
      </c>
      <c r="AK318" s="172">
        <v>0.15488356649102969</v>
      </c>
      <c r="AL318" s="172">
        <v>5.4485945321524842E-2</v>
      </c>
      <c r="AM318" s="172" t="s">
        <v>101</v>
      </c>
      <c r="AN318" s="172">
        <v>0.37471264367816087</v>
      </c>
      <c r="AO318" s="172">
        <v>0.1227692697126946</v>
      </c>
      <c r="AP318" s="172">
        <v>0.18442731862875369</v>
      </c>
      <c r="AQ318" s="172" t="s">
        <v>101</v>
      </c>
      <c r="AR318" s="178" t="s">
        <v>101</v>
      </c>
      <c r="AS318" s="172" t="s">
        <v>101</v>
      </c>
      <c r="AT318" s="172">
        <v>4.4776119402985072E-2</v>
      </c>
      <c r="AU318" s="172" t="s">
        <v>101</v>
      </c>
      <c r="AV318" s="172" t="s">
        <v>101</v>
      </c>
      <c r="AW318" s="172">
        <v>0.12328767123287671</v>
      </c>
      <c r="AX318" s="172">
        <v>6.5718624879193707E-2</v>
      </c>
      <c r="AY318" s="172">
        <v>2.4548286604361368E-3</v>
      </c>
      <c r="AZ318" s="172" t="s">
        <v>101</v>
      </c>
      <c r="BA318" s="172" t="s">
        <v>101</v>
      </c>
      <c r="BB318" s="172">
        <v>0.58563275872212739</v>
      </c>
      <c r="BC318" s="172">
        <v>0.1077882960413081</v>
      </c>
    </row>
    <row r="319" spans="1:56" ht="16.350000000000001" customHeight="1">
      <c r="B319" s="168"/>
      <c r="C319" s="169" t="s">
        <v>270</v>
      </c>
      <c r="D319" s="169"/>
      <c r="E319" s="169"/>
      <c r="F319" s="169"/>
      <c r="G319" s="169"/>
      <c r="H319" s="169"/>
      <c r="I319" s="169"/>
      <c r="J319" s="169"/>
      <c r="K319" s="169"/>
      <c r="L319" s="169"/>
      <c r="M319" s="169"/>
      <c r="N319" s="820"/>
      <c r="O319" s="786"/>
      <c r="P319" s="325" t="s">
        <v>101</v>
      </c>
      <c r="Q319" s="172" t="s">
        <v>101</v>
      </c>
      <c r="R319" s="172">
        <v>9.0407938257993384E-2</v>
      </c>
      <c r="S319" s="175">
        <v>0.90476190476190477</v>
      </c>
      <c r="T319" s="172">
        <v>0.13966923425464431</v>
      </c>
      <c r="U319" s="172" t="s">
        <v>101</v>
      </c>
      <c r="V319" s="172" t="s">
        <v>101</v>
      </c>
      <c r="W319" s="173" t="s">
        <v>101</v>
      </c>
      <c r="X319" s="173">
        <v>0.9147286821705426</v>
      </c>
      <c r="Y319" s="172">
        <v>0.45135996649526511</v>
      </c>
      <c r="Z319" s="178">
        <v>0.5</v>
      </c>
      <c r="AA319" s="178">
        <v>0.1007719591070311</v>
      </c>
      <c r="AB319" s="172">
        <v>0.14032168607875761</v>
      </c>
      <c r="AC319" s="172" t="s">
        <v>101</v>
      </c>
      <c r="AD319" s="172" t="s">
        <v>101</v>
      </c>
      <c r="AE319" s="172" t="s">
        <v>101</v>
      </c>
      <c r="AF319" s="172" t="s">
        <v>101</v>
      </c>
      <c r="AG319" s="172">
        <v>0.55010630321580067</v>
      </c>
      <c r="AH319" s="172" t="s">
        <v>101</v>
      </c>
      <c r="AI319" s="172" t="s">
        <v>101</v>
      </c>
      <c r="AJ319" s="172">
        <v>0.2807017543859649</v>
      </c>
      <c r="AK319" s="172">
        <v>0.24404350458032481</v>
      </c>
      <c r="AL319" s="172">
        <v>0.1988833269156719</v>
      </c>
      <c r="AM319" s="172" t="s">
        <v>101</v>
      </c>
      <c r="AN319" s="172">
        <v>0.36049382716049377</v>
      </c>
      <c r="AO319" s="172" t="s">
        <v>101</v>
      </c>
      <c r="AP319" s="172">
        <v>0.28649157685466148</v>
      </c>
      <c r="AQ319" s="172" t="s">
        <v>101</v>
      </c>
      <c r="AR319" s="178" t="s">
        <v>101</v>
      </c>
      <c r="AS319" s="172">
        <v>0.59018987341772156</v>
      </c>
      <c r="AT319" s="172">
        <v>3.5230352303523033E-2</v>
      </c>
      <c r="AU319" s="172" t="s">
        <v>101</v>
      </c>
      <c r="AV319" s="172" t="s">
        <v>101</v>
      </c>
      <c r="AW319" s="172">
        <v>5.8737151248164463E-2</v>
      </c>
      <c r="AX319" s="172">
        <v>5.6215114733764511E-2</v>
      </c>
      <c r="AY319" s="172">
        <v>4.1152647975077894E-3</v>
      </c>
      <c r="AZ319" s="172" t="s">
        <v>101</v>
      </c>
      <c r="BA319" s="172" t="s">
        <v>101</v>
      </c>
      <c r="BB319" s="172">
        <v>0.62945146467547386</v>
      </c>
      <c r="BC319" s="172">
        <v>0.1455918037206794</v>
      </c>
    </row>
    <row r="320" spans="1:56" ht="16.350000000000001" customHeight="1">
      <c r="B320" s="166"/>
      <c r="C320" s="176" t="s">
        <v>124</v>
      </c>
      <c r="D320" s="176"/>
      <c r="E320" s="176"/>
      <c r="F320" s="176"/>
      <c r="G320" s="176"/>
      <c r="H320" s="176"/>
      <c r="I320" s="176"/>
      <c r="J320" s="176"/>
      <c r="K320" s="176"/>
      <c r="L320" s="176"/>
      <c r="M320" s="176"/>
      <c r="N320" s="820"/>
      <c r="O320" s="786"/>
      <c r="P320" s="325" t="s">
        <v>101</v>
      </c>
      <c r="Q320" s="723">
        <v>5.6274620146314015E-4</v>
      </c>
      <c r="R320" s="172">
        <v>0.16097023153252479</v>
      </c>
      <c r="S320" s="175">
        <v>0.25</v>
      </c>
      <c r="T320" s="172">
        <v>0.18962392387856819</v>
      </c>
      <c r="U320" s="172">
        <v>1.4387589140497941E-2</v>
      </c>
      <c r="V320" s="172">
        <v>0</v>
      </c>
      <c r="W320" s="173" t="s">
        <v>101</v>
      </c>
      <c r="X320" s="173">
        <v>0.9452054794520548</v>
      </c>
      <c r="Y320" s="172">
        <v>0.55917881410070269</v>
      </c>
      <c r="Z320" s="178">
        <v>0.74153846153846159</v>
      </c>
      <c r="AA320" s="178">
        <v>5.4424511187260629E-3</v>
      </c>
      <c r="AB320" s="172">
        <v>0.2056466997329264</v>
      </c>
      <c r="AC320" s="172" t="s">
        <v>101</v>
      </c>
      <c r="AD320" s="172">
        <v>0.16891891891891889</v>
      </c>
      <c r="AE320" s="172">
        <v>1.207729468599034E-3</v>
      </c>
      <c r="AF320" s="172" t="s">
        <v>101</v>
      </c>
      <c r="AG320" s="172">
        <v>0.52836628639955718</v>
      </c>
      <c r="AH320" s="172" t="s">
        <v>101</v>
      </c>
      <c r="AI320" s="172">
        <v>0.48998178506375228</v>
      </c>
      <c r="AJ320" s="172">
        <v>0.1096491228070175</v>
      </c>
      <c r="AK320" s="172">
        <v>4.8720704661039171E-2</v>
      </c>
      <c r="AL320" s="172">
        <v>5.9299191374663072E-2</v>
      </c>
      <c r="AM320" s="172" t="s">
        <v>101</v>
      </c>
      <c r="AN320" s="172">
        <v>0.11459129106187931</v>
      </c>
      <c r="AO320" s="172">
        <v>0.1035747021081577</v>
      </c>
      <c r="AP320" s="172">
        <v>9.7184200234649978E-2</v>
      </c>
      <c r="AQ320" s="172">
        <v>0.13786899604668229</v>
      </c>
      <c r="AR320" s="178" t="s">
        <v>101</v>
      </c>
      <c r="AS320" s="172" t="s">
        <v>101</v>
      </c>
      <c r="AT320" s="172">
        <v>3.3684210526315789E-2</v>
      </c>
      <c r="AU320" s="172" t="s">
        <v>101</v>
      </c>
      <c r="AV320" s="172" t="s">
        <v>101</v>
      </c>
      <c r="AW320" s="172">
        <v>0.12288786482334869</v>
      </c>
      <c r="AX320" s="172">
        <v>3.4294733821208213E-2</v>
      </c>
      <c r="AY320" s="172">
        <v>8.8255451713395647E-3</v>
      </c>
      <c r="AZ320" s="172" t="s">
        <v>101</v>
      </c>
      <c r="BA320" s="172" t="s">
        <v>101</v>
      </c>
      <c r="BB320" s="172">
        <v>0.59478561331867441</v>
      </c>
      <c r="BC320" s="172">
        <v>0.1017892644135189</v>
      </c>
    </row>
    <row r="321" spans="2:55" ht="16.350000000000001" customHeight="1">
      <c r="B321" s="179"/>
      <c r="C321" s="180" t="s">
        <v>125</v>
      </c>
      <c r="D321" s="180"/>
      <c r="E321" s="180"/>
      <c r="F321" s="180"/>
      <c r="G321" s="180"/>
      <c r="H321" s="180"/>
      <c r="I321" s="180"/>
      <c r="J321" s="180"/>
      <c r="K321" s="180"/>
      <c r="L321" s="180"/>
      <c r="M321" s="180"/>
      <c r="N321" s="821"/>
      <c r="O321" s="785"/>
      <c r="P321" s="325" t="s">
        <v>101</v>
      </c>
      <c r="Q321" s="723">
        <v>4.7166632976214541E-4</v>
      </c>
      <c r="R321" s="172">
        <v>0.14222712238147739</v>
      </c>
      <c r="S321" s="185" t="s">
        <v>101</v>
      </c>
      <c r="T321" s="172">
        <v>5.7997281377435428E-2</v>
      </c>
      <c r="U321" s="172">
        <v>2.124717123459894E-2</v>
      </c>
      <c r="V321" s="172">
        <v>0</v>
      </c>
      <c r="W321" s="173" t="s">
        <v>101</v>
      </c>
      <c r="X321" s="173">
        <v>0.97797356828193838</v>
      </c>
      <c r="Y321" s="172">
        <v>0.45188167663555751</v>
      </c>
      <c r="Z321" s="178">
        <v>0.76923076923076927</v>
      </c>
      <c r="AA321" s="178">
        <v>3.9321700663553699E-2</v>
      </c>
      <c r="AB321" s="172">
        <v>0.1667222685571309</v>
      </c>
      <c r="AC321" s="172" t="s">
        <v>101</v>
      </c>
      <c r="AD321" s="172">
        <v>0.17634408602150539</v>
      </c>
      <c r="AE321" s="172">
        <v>0.14855072463768121</v>
      </c>
      <c r="AF321" s="172" t="s">
        <v>101</v>
      </c>
      <c r="AG321" s="172">
        <v>0.58744417637698265</v>
      </c>
      <c r="AH321" s="172" t="s">
        <v>101</v>
      </c>
      <c r="AI321" s="172">
        <v>0.13114754098360659</v>
      </c>
      <c r="AJ321" s="172">
        <v>0.22807017543859651</v>
      </c>
      <c r="AK321" s="172">
        <v>8.4843923734400153E-2</v>
      </c>
      <c r="AL321" s="172">
        <v>6.6422795533307669E-2</v>
      </c>
      <c r="AM321" s="172" t="s">
        <v>101</v>
      </c>
      <c r="AN321" s="172">
        <v>8.5889570552147243E-2</v>
      </c>
      <c r="AO321" s="172">
        <v>7.5979295801648666E-2</v>
      </c>
      <c r="AP321" s="172">
        <v>0.12593219035903741</v>
      </c>
      <c r="AQ321" s="172">
        <v>0.21241226449944589</v>
      </c>
      <c r="AR321" s="178" t="s">
        <v>101</v>
      </c>
      <c r="AS321" s="172">
        <v>0.21984026902059689</v>
      </c>
      <c r="AT321" s="172">
        <v>1.8329938900203669E-2</v>
      </c>
      <c r="AU321" s="172" t="s">
        <v>101</v>
      </c>
      <c r="AV321" s="172" t="s">
        <v>101</v>
      </c>
      <c r="AW321" s="172">
        <v>0.1587786259541985</v>
      </c>
      <c r="AX321" s="172">
        <v>2.6966546112115731E-2</v>
      </c>
      <c r="AY321" s="172" t="s">
        <v>101</v>
      </c>
      <c r="AZ321" s="172" t="s">
        <v>101</v>
      </c>
      <c r="BA321" s="172" t="s">
        <v>101</v>
      </c>
      <c r="BB321" s="172">
        <v>0.21323383479537969</v>
      </c>
      <c r="BC321" s="178">
        <v>4.0055440055440053E-2</v>
      </c>
    </row>
    <row r="322" spans="2:55" s="99" customFormat="1" ht="32.25" customHeight="1">
      <c r="B322" s="164" t="s">
        <v>273</v>
      </c>
      <c r="C322" s="37" t="s">
        <v>274</v>
      </c>
      <c r="D322" s="37"/>
      <c r="E322" s="37"/>
      <c r="F322" s="37"/>
      <c r="G322" s="37"/>
      <c r="H322" s="37"/>
      <c r="I322" s="37"/>
      <c r="J322" s="37"/>
      <c r="K322" s="37"/>
      <c r="L322" s="37"/>
      <c r="M322" s="37"/>
      <c r="N322" s="814" t="s">
        <v>275</v>
      </c>
      <c r="O322" s="186"/>
      <c r="P322" s="187"/>
      <c r="Q322" s="187"/>
      <c r="R322" s="187"/>
      <c r="S322" s="187"/>
      <c r="T322" s="187"/>
      <c r="U322" s="187"/>
      <c r="V322" s="187"/>
      <c r="W322" s="767"/>
      <c r="X322" s="767"/>
      <c r="Y322" s="187"/>
      <c r="Z322" s="187"/>
      <c r="AA322" s="187"/>
      <c r="AB322" s="187"/>
      <c r="AC322" s="187"/>
      <c r="AD322" s="187"/>
      <c r="AE322" s="187"/>
      <c r="AF322" s="187"/>
      <c r="AG322" s="187"/>
      <c r="AH322" s="187"/>
      <c r="AI322" s="187"/>
      <c r="AJ322" s="187"/>
      <c r="AK322" s="187"/>
      <c r="AL322" s="187"/>
      <c r="AM322" s="187"/>
      <c r="AN322" s="187"/>
      <c r="AO322" s="187"/>
      <c r="AP322" s="188"/>
      <c r="AQ322" s="188"/>
      <c r="AR322" s="188"/>
      <c r="AS322" s="188"/>
      <c r="AT322" s="188"/>
      <c r="AU322" s="188"/>
      <c r="AV322" s="188"/>
      <c r="AW322" s="188"/>
      <c r="AX322" s="188"/>
      <c r="AY322" s="188"/>
      <c r="AZ322" s="188"/>
      <c r="BA322" s="188"/>
      <c r="BB322" s="188"/>
      <c r="BC322" s="732"/>
    </row>
    <row r="323" spans="2:55" s="99" customFormat="1" ht="33.75" customHeight="1">
      <c r="B323" s="107"/>
      <c r="C323" s="29" t="s">
        <v>276</v>
      </c>
      <c r="D323" s="29"/>
      <c r="E323" s="29"/>
      <c r="F323" s="29"/>
      <c r="G323" s="29"/>
      <c r="H323" s="29"/>
      <c r="I323" s="29"/>
      <c r="J323" s="29"/>
      <c r="K323" s="29"/>
      <c r="L323" s="29"/>
      <c r="M323" s="29"/>
      <c r="N323" s="815"/>
      <c r="O323" s="22">
        <v>1</v>
      </c>
      <c r="P323" s="82" t="s">
        <v>52</v>
      </c>
      <c r="Q323" s="82" t="s">
        <v>52</v>
      </c>
      <c r="R323" s="82" t="s">
        <v>52</v>
      </c>
      <c r="S323" s="189" t="s">
        <v>52</v>
      </c>
      <c r="T323" s="190" t="s">
        <v>52</v>
      </c>
      <c r="U323" s="82" t="s">
        <v>52</v>
      </c>
      <c r="V323" s="82" t="s">
        <v>52</v>
      </c>
      <c r="W323" s="84" t="s">
        <v>52</v>
      </c>
      <c r="X323" s="84" t="s">
        <v>52</v>
      </c>
      <c r="Y323" s="82" t="s">
        <v>52</v>
      </c>
      <c r="Z323" s="190" t="s">
        <v>58</v>
      </c>
      <c r="AA323" s="190" t="s">
        <v>52</v>
      </c>
      <c r="AB323" s="82" t="s">
        <v>52</v>
      </c>
      <c r="AC323" s="82" t="s">
        <v>52</v>
      </c>
      <c r="AD323" s="82" t="s">
        <v>52</v>
      </c>
      <c r="AE323" s="82" t="s">
        <v>58</v>
      </c>
      <c r="AF323" s="82" t="s">
        <v>52</v>
      </c>
      <c r="AG323" s="82" t="s">
        <v>52</v>
      </c>
      <c r="AH323" s="82" t="s">
        <v>52</v>
      </c>
      <c r="AI323" s="82" t="s">
        <v>58</v>
      </c>
      <c r="AJ323" s="82" t="s">
        <v>52</v>
      </c>
      <c r="AK323" s="82" t="s">
        <v>52</v>
      </c>
      <c r="AL323" s="82" t="s">
        <v>52</v>
      </c>
      <c r="AM323" s="83" t="s">
        <v>58</v>
      </c>
      <c r="AN323" s="82" t="s">
        <v>52</v>
      </c>
      <c r="AO323" s="82" t="s">
        <v>52</v>
      </c>
      <c r="AP323" s="82" t="s">
        <v>52</v>
      </c>
      <c r="AQ323" s="82" t="s">
        <v>52</v>
      </c>
      <c r="AR323" s="190" t="s">
        <v>52</v>
      </c>
      <c r="AS323" s="82" t="s">
        <v>52</v>
      </c>
      <c r="AT323" s="82" t="s">
        <v>52</v>
      </c>
      <c r="AU323" s="82" t="s">
        <v>52</v>
      </c>
      <c r="AV323" s="82" t="s">
        <v>58</v>
      </c>
      <c r="AW323" s="82" t="s">
        <v>58</v>
      </c>
      <c r="AX323" s="82" t="s">
        <v>52</v>
      </c>
      <c r="AY323" s="82" t="s">
        <v>52</v>
      </c>
      <c r="AZ323" s="82" t="s">
        <v>58</v>
      </c>
      <c r="BA323" s="82" t="s">
        <v>58</v>
      </c>
      <c r="BB323" s="82" t="s">
        <v>58</v>
      </c>
      <c r="BC323" s="82" t="s">
        <v>52</v>
      </c>
    </row>
    <row r="324" spans="2:55" s="99" customFormat="1" ht="30.75" customHeight="1">
      <c r="B324" s="107"/>
      <c r="C324" s="29" t="s">
        <v>277</v>
      </c>
      <c r="D324" s="29"/>
      <c r="E324" s="29"/>
      <c r="F324" s="29"/>
      <c r="G324" s="29"/>
      <c r="H324" s="29"/>
      <c r="I324" s="29"/>
      <c r="J324" s="29"/>
      <c r="K324" s="29"/>
      <c r="L324" s="29"/>
      <c r="M324" s="29"/>
      <c r="N324" s="815"/>
      <c r="O324" s="96">
        <v>0.12903225806451613</v>
      </c>
      <c r="P324" s="82" t="s">
        <v>53</v>
      </c>
      <c r="Q324" s="82" t="s">
        <v>53</v>
      </c>
      <c r="R324" s="82" t="s">
        <v>53</v>
      </c>
      <c r="S324" s="189" t="s">
        <v>53</v>
      </c>
      <c r="T324" s="190" t="s">
        <v>53</v>
      </c>
      <c r="U324" s="82" t="s">
        <v>53</v>
      </c>
      <c r="V324" s="82" t="s">
        <v>53</v>
      </c>
      <c r="W324" s="84" t="s">
        <v>58</v>
      </c>
      <c r="X324" s="84" t="s">
        <v>53</v>
      </c>
      <c r="Y324" s="82" t="s">
        <v>53</v>
      </c>
      <c r="Z324" s="190" t="s">
        <v>58</v>
      </c>
      <c r="AA324" s="190" t="s">
        <v>53</v>
      </c>
      <c r="AB324" s="82" t="s">
        <v>53</v>
      </c>
      <c r="AC324" s="82" t="s">
        <v>53</v>
      </c>
      <c r="AD324" s="82" t="s">
        <v>53</v>
      </c>
      <c r="AE324" s="82" t="s">
        <v>58</v>
      </c>
      <c r="AF324" s="82" t="s">
        <v>53</v>
      </c>
      <c r="AG324" s="82" t="s">
        <v>53</v>
      </c>
      <c r="AH324" s="82" t="s">
        <v>53</v>
      </c>
      <c r="AI324" s="82" t="s">
        <v>58</v>
      </c>
      <c r="AJ324" s="82" t="s">
        <v>53</v>
      </c>
      <c r="AK324" s="82" t="s">
        <v>53</v>
      </c>
      <c r="AL324" s="82" t="s">
        <v>53</v>
      </c>
      <c r="AM324" s="83" t="s">
        <v>58</v>
      </c>
      <c r="AN324" s="82" t="s">
        <v>53</v>
      </c>
      <c r="AO324" s="82" t="s">
        <v>52</v>
      </c>
      <c r="AP324" s="82" t="s">
        <v>52</v>
      </c>
      <c r="AQ324" s="82" t="s">
        <v>52</v>
      </c>
      <c r="AR324" s="190" t="s">
        <v>53</v>
      </c>
      <c r="AS324" s="82" t="s">
        <v>59</v>
      </c>
      <c r="AT324" s="82" t="s">
        <v>53</v>
      </c>
      <c r="AU324" s="82" t="s">
        <v>53</v>
      </c>
      <c r="AV324" s="82" t="s">
        <v>58</v>
      </c>
      <c r="AW324" s="82" t="s">
        <v>58</v>
      </c>
      <c r="AX324" s="82" t="s">
        <v>53</v>
      </c>
      <c r="AY324" s="82" t="s">
        <v>53</v>
      </c>
      <c r="AZ324" s="82" t="s">
        <v>58</v>
      </c>
      <c r="BA324" s="82" t="s">
        <v>58</v>
      </c>
      <c r="BB324" s="191" t="s">
        <v>58</v>
      </c>
      <c r="BC324" s="82" t="s">
        <v>53</v>
      </c>
    </row>
    <row r="325" spans="2:55" s="99" customFormat="1" ht="26.25" customHeight="1">
      <c r="B325" s="143"/>
      <c r="C325" s="33" t="s">
        <v>278</v>
      </c>
      <c r="D325" s="33"/>
      <c r="E325" s="33"/>
      <c r="F325" s="33"/>
      <c r="G325" s="33"/>
      <c r="H325" s="33"/>
      <c r="I325" s="33"/>
      <c r="J325" s="33"/>
      <c r="K325" s="33"/>
      <c r="L325" s="33"/>
      <c r="M325" s="33"/>
      <c r="N325" s="816"/>
      <c r="O325" s="96">
        <v>3.3333333333333333E-2</v>
      </c>
      <c r="P325" s="82" t="s">
        <v>53</v>
      </c>
      <c r="Q325" s="82" t="s">
        <v>53</v>
      </c>
      <c r="R325" s="82" t="s">
        <v>53</v>
      </c>
      <c r="S325" s="189" t="s">
        <v>53</v>
      </c>
      <c r="T325" s="190" t="s">
        <v>53</v>
      </c>
      <c r="U325" s="82" t="s">
        <v>53</v>
      </c>
      <c r="V325" s="82" t="s">
        <v>53</v>
      </c>
      <c r="W325" s="84" t="s">
        <v>58</v>
      </c>
      <c r="X325" s="84" t="s">
        <v>53</v>
      </c>
      <c r="Y325" s="82" t="s">
        <v>53</v>
      </c>
      <c r="Z325" s="190" t="s">
        <v>58</v>
      </c>
      <c r="AA325" s="190" t="s">
        <v>53</v>
      </c>
      <c r="AB325" s="82" t="s">
        <v>53</v>
      </c>
      <c r="AC325" s="82" t="s">
        <v>53</v>
      </c>
      <c r="AD325" s="82" t="s">
        <v>53</v>
      </c>
      <c r="AE325" s="82" t="s">
        <v>58</v>
      </c>
      <c r="AF325" s="82" t="s">
        <v>53</v>
      </c>
      <c r="AG325" s="82" t="s">
        <v>53</v>
      </c>
      <c r="AH325" s="82" t="s">
        <v>53</v>
      </c>
      <c r="AI325" s="82" t="s">
        <v>58</v>
      </c>
      <c r="AJ325" s="82" t="s">
        <v>53</v>
      </c>
      <c r="AK325" s="82" t="s">
        <v>53</v>
      </c>
      <c r="AL325" s="82" t="s">
        <v>53</v>
      </c>
      <c r="AM325" s="83" t="s">
        <v>58</v>
      </c>
      <c r="AN325" s="82" t="s">
        <v>53</v>
      </c>
      <c r="AO325" s="82" t="s">
        <v>53</v>
      </c>
      <c r="AP325" s="82" t="s">
        <v>53</v>
      </c>
      <c r="AQ325" s="82" t="s">
        <v>53</v>
      </c>
      <c r="AR325" s="190" t="s">
        <v>53</v>
      </c>
      <c r="AS325" s="82" t="s">
        <v>59</v>
      </c>
      <c r="AT325" s="82" t="s">
        <v>53</v>
      </c>
      <c r="AU325" s="82" t="s">
        <v>53</v>
      </c>
      <c r="AV325" s="82" t="s">
        <v>58</v>
      </c>
      <c r="AW325" s="82" t="s">
        <v>58</v>
      </c>
      <c r="AX325" s="82" t="s">
        <v>53</v>
      </c>
      <c r="AY325" s="82" t="s">
        <v>53</v>
      </c>
      <c r="AZ325" s="82" t="s">
        <v>58</v>
      </c>
      <c r="BA325" s="82" t="s">
        <v>58</v>
      </c>
      <c r="BB325" s="191" t="s">
        <v>58</v>
      </c>
      <c r="BC325" s="82" t="s">
        <v>53</v>
      </c>
    </row>
    <row r="326" spans="2:55" ht="49.5" customHeight="1">
      <c r="B326" s="156" t="s">
        <v>279</v>
      </c>
      <c r="C326" s="59" t="s">
        <v>280</v>
      </c>
      <c r="D326" s="59"/>
      <c r="E326" s="59"/>
      <c r="F326" s="59"/>
      <c r="G326" s="59"/>
      <c r="H326" s="59"/>
      <c r="I326" s="59"/>
      <c r="J326" s="59"/>
      <c r="K326" s="59"/>
      <c r="L326" s="59"/>
      <c r="M326" s="59"/>
      <c r="N326" s="809" t="s">
        <v>281</v>
      </c>
      <c r="O326" s="803"/>
      <c r="P326" s="803"/>
      <c r="Q326" s="803"/>
      <c r="R326" s="803"/>
      <c r="S326" s="803"/>
      <c r="T326" s="803"/>
      <c r="U326" s="803"/>
      <c r="V326" s="803"/>
      <c r="W326" s="803"/>
      <c r="X326" s="803"/>
      <c r="Y326" s="803"/>
      <c r="Z326" s="803"/>
      <c r="AA326" s="803"/>
      <c r="AB326" s="803"/>
      <c r="AC326" s="803"/>
      <c r="AD326" s="803"/>
      <c r="AE326" s="803"/>
      <c r="AF326" s="803"/>
      <c r="AG326" s="803"/>
      <c r="AH326" s="803"/>
      <c r="AI326" s="803"/>
      <c r="AJ326" s="803"/>
      <c r="AK326" s="803"/>
      <c r="AL326" s="803"/>
      <c r="AM326" s="803"/>
      <c r="AN326" s="803"/>
      <c r="AO326" s="803"/>
      <c r="AP326" s="803"/>
      <c r="AQ326" s="803"/>
      <c r="AR326" s="803"/>
      <c r="AS326" s="803"/>
      <c r="AT326" s="803"/>
      <c r="AU326" s="803"/>
      <c r="AV326" s="803"/>
      <c r="AW326" s="803"/>
      <c r="AX326" s="803"/>
      <c r="AY326" s="803"/>
      <c r="AZ326" s="803"/>
      <c r="BA326" s="803"/>
      <c r="BB326" s="803"/>
      <c r="BC326" s="803"/>
    </row>
    <row r="327" spans="2:55" ht="20.25" customHeight="1">
      <c r="B327" s="107"/>
      <c r="C327" s="29" t="s">
        <v>276</v>
      </c>
      <c r="D327" s="29"/>
      <c r="E327" s="29"/>
      <c r="F327" s="29"/>
      <c r="G327" s="29"/>
      <c r="H327" s="29"/>
      <c r="I327" s="29"/>
      <c r="J327" s="29"/>
      <c r="K327" s="29"/>
      <c r="L327" s="29"/>
      <c r="M327" s="29"/>
      <c r="N327" s="810"/>
      <c r="O327" s="22">
        <v>0.90909090909090906</v>
      </c>
      <c r="P327" s="82" t="s">
        <v>53</v>
      </c>
      <c r="Q327" s="82" t="s">
        <v>52</v>
      </c>
      <c r="R327" s="190" t="s">
        <v>52</v>
      </c>
      <c r="S327" s="189" t="s">
        <v>52</v>
      </c>
      <c r="T327" s="190" t="s">
        <v>52</v>
      </c>
      <c r="U327" s="82" t="s">
        <v>52</v>
      </c>
      <c r="V327" s="82" t="s">
        <v>52</v>
      </c>
      <c r="W327" s="84" t="s">
        <v>52</v>
      </c>
      <c r="X327" s="84" t="s">
        <v>53</v>
      </c>
      <c r="Y327" s="82" t="s">
        <v>52</v>
      </c>
      <c r="Z327" s="190" t="s">
        <v>58</v>
      </c>
      <c r="AA327" s="190" t="s">
        <v>52</v>
      </c>
      <c r="AB327" s="82" t="s">
        <v>52</v>
      </c>
      <c r="AC327" s="82" t="s">
        <v>52</v>
      </c>
      <c r="AD327" s="82" t="s">
        <v>52</v>
      </c>
      <c r="AE327" s="191" t="s">
        <v>58</v>
      </c>
      <c r="AF327" s="82" t="s">
        <v>52</v>
      </c>
      <c r="AG327" s="82" t="s">
        <v>52</v>
      </c>
      <c r="AH327" s="82" t="s">
        <v>52</v>
      </c>
      <c r="AI327" s="82" t="s">
        <v>58</v>
      </c>
      <c r="AJ327" s="82" t="s">
        <v>53</v>
      </c>
      <c r="AK327" s="82" t="s">
        <v>52</v>
      </c>
      <c r="AL327" s="82" t="s">
        <v>52</v>
      </c>
      <c r="AM327" s="82" t="s">
        <v>58</v>
      </c>
      <c r="AN327" s="190" t="s">
        <v>52</v>
      </c>
      <c r="AO327" s="82" t="s">
        <v>52</v>
      </c>
      <c r="AP327" s="82" t="s">
        <v>52</v>
      </c>
      <c r="AQ327" s="82" t="s">
        <v>52</v>
      </c>
      <c r="AR327" s="82" t="s">
        <v>52</v>
      </c>
      <c r="AS327" s="82" t="s">
        <v>52</v>
      </c>
      <c r="AT327" s="82" t="s">
        <v>52</v>
      </c>
      <c r="AU327" s="82" t="s">
        <v>52</v>
      </c>
      <c r="AV327" s="82" t="s">
        <v>58</v>
      </c>
      <c r="AW327" s="82" t="s">
        <v>58</v>
      </c>
      <c r="AX327" s="82" t="s">
        <v>52</v>
      </c>
      <c r="AY327" s="82" t="s">
        <v>52</v>
      </c>
      <c r="AZ327" s="82" t="s">
        <v>58</v>
      </c>
      <c r="BA327" s="82" t="s">
        <v>58</v>
      </c>
      <c r="BB327" s="82" t="s">
        <v>58</v>
      </c>
      <c r="BC327" s="82" t="s">
        <v>52</v>
      </c>
    </row>
    <row r="328" spans="2:55" ht="20.25" customHeight="1">
      <c r="B328" s="107"/>
      <c r="C328" s="29" t="s">
        <v>277</v>
      </c>
      <c r="D328" s="29"/>
      <c r="E328" s="29"/>
      <c r="F328" s="29"/>
      <c r="G328" s="29"/>
      <c r="H328" s="29"/>
      <c r="I328" s="29"/>
      <c r="J328" s="29"/>
      <c r="K328" s="29"/>
      <c r="L328" s="29"/>
      <c r="M328" s="29"/>
      <c r="N328" s="810"/>
      <c r="O328" s="22">
        <v>0.28999999999999998</v>
      </c>
      <c r="P328" s="82" t="s">
        <v>53</v>
      </c>
      <c r="Q328" s="82" t="s">
        <v>52</v>
      </c>
      <c r="R328" s="190" t="s">
        <v>53</v>
      </c>
      <c r="S328" s="189" t="s">
        <v>53</v>
      </c>
      <c r="T328" s="190" t="s">
        <v>53</v>
      </c>
      <c r="U328" s="82" t="s">
        <v>53</v>
      </c>
      <c r="V328" s="82" t="s">
        <v>53</v>
      </c>
      <c r="W328" s="84" t="s">
        <v>53</v>
      </c>
      <c r="X328" s="84" t="s">
        <v>52</v>
      </c>
      <c r="Y328" s="82" t="s">
        <v>53</v>
      </c>
      <c r="Z328" s="190" t="s">
        <v>58</v>
      </c>
      <c r="AA328" s="190" t="s">
        <v>53</v>
      </c>
      <c r="AB328" s="82" t="s">
        <v>53</v>
      </c>
      <c r="AC328" s="82" t="s">
        <v>53</v>
      </c>
      <c r="AD328" s="82" t="s">
        <v>53</v>
      </c>
      <c r="AE328" s="191" t="s">
        <v>58</v>
      </c>
      <c r="AF328" s="82" t="s">
        <v>53</v>
      </c>
      <c r="AG328" s="82" t="s">
        <v>53</v>
      </c>
      <c r="AH328" s="82" t="s">
        <v>52</v>
      </c>
      <c r="AI328" s="82" t="s">
        <v>58</v>
      </c>
      <c r="AJ328" s="82" t="s">
        <v>53</v>
      </c>
      <c r="AK328" s="82" t="s">
        <v>53</v>
      </c>
      <c r="AL328" s="82" t="s">
        <v>53</v>
      </c>
      <c r="AM328" s="82" t="s">
        <v>58</v>
      </c>
      <c r="AN328" s="190" t="s">
        <v>52</v>
      </c>
      <c r="AO328" s="82" t="s">
        <v>52</v>
      </c>
      <c r="AP328" s="82" t="s">
        <v>52</v>
      </c>
      <c r="AQ328" s="82" t="s">
        <v>52</v>
      </c>
      <c r="AR328" s="82" t="s">
        <v>52</v>
      </c>
      <c r="AS328" s="82" t="s">
        <v>59</v>
      </c>
      <c r="AT328" s="82" t="s">
        <v>53</v>
      </c>
      <c r="AU328" s="82" t="s">
        <v>53</v>
      </c>
      <c r="AV328" s="82" t="s">
        <v>58</v>
      </c>
      <c r="AW328" s="82" t="s">
        <v>58</v>
      </c>
      <c r="AX328" s="82" t="s">
        <v>53</v>
      </c>
      <c r="AY328" s="82" t="s">
        <v>53</v>
      </c>
      <c r="AZ328" s="82" t="s">
        <v>58</v>
      </c>
      <c r="BA328" s="82" t="s">
        <v>58</v>
      </c>
      <c r="BB328" s="82" t="s">
        <v>58</v>
      </c>
      <c r="BC328" s="82" t="s">
        <v>53</v>
      </c>
    </row>
    <row r="329" spans="2:55" ht="20.25" customHeight="1">
      <c r="B329" s="107"/>
      <c r="C329" s="29" t="s">
        <v>282</v>
      </c>
      <c r="D329" s="29"/>
      <c r="E329" s="29"/>
      <c r="F329" s="29"/>
      <c r="G329" s="29"/>
      <c r="H329" s="29"/>
      <c r="I329" s="29"/>
      <c r="J329" s="29"/>
      <c r="K329" s="29"/>
      <c r="L329" s="29"/>
      <c r="M329" s="29"/>
      <c r="N329" s="810"/>
      <c r="O329" s="22">
        <v>0.06</v>
      </c>
      <c r="P329" s="82" t="s">
        <v>53</v>
      </c>
      <c r="Q329" s="82" t="s">
        <v>53</v>
      </c>
      <c r="R329" s="190" t="s">
        <v>53</v>
      </c>
      <c r="S329" s="189" t="s">
        <v>53</v>
      </c>
      <c r="T329" s="190" t="s">
        <v>53</v>
      </c>
      <c r="U329" s="82" t="s">
        <v>53</v>
      </c>
      <c r="V329" s="82" t="s">
        <v>53</v>
      </c>
      <c r="W329" s="84" t="s">
        <v>53</v>
      </c>
      <c r="X329" s="84" t="s">
        <v>53</v>
      </c>
      <c r="Y329" s="82" t="s">
        <v>53</v>
      </c>
      <c r="Z329" s="190" t="s">
        <v>58</v>
      </c>
      <c r="AA329" s="190" t="s">
        <v>53</v>
      </c>
      <c r="AB329" s="82" t="s">
        <v>53</v>
      </c>
      <c r="AC329" s="82" t="s">
        <v>53</v>
      </c>
      <c r="AD329" s="82" t="s">
        <v>53</v>
      </c>
      <c r="AE329" s="191" t="s">
        <v>58</v>
      </c>
      <c r="AF329" s="82" t="s">
        <v>53</v>
      </c>
      <c r="AG329" s="82" t="s">
        <v>53</v>
      </c>
      <c r="AH329" s="82" t="s">
        <v>53</v>
      </c>
      <c r="AI329" s="82" t="s">
        <v>58</v>
      </c>
      <c r="AJ329" s="82" t="s">
        <v>52</v>
      </c>
      <c r="AK329" s="82" t="s">
        <v>53</v>
      </c>
      <c r="AL329" s="82" t="s">
        <v>53</v>
      </c>
      <c r="AM329" s="82" t="s">
        <v>58</v>
      </c>
      <c r="AN329" s="190" t="s">
        <v>53</v>
      </c>
      <c r="AO329" s="82" t="s">
        <v>53</v>
      </c>
      <c r="AP329" s="82" t="s">
        <v>53</v>
      </c>
      <c r="AQ329" s="82" t="s">
        <v>53</v>
      </c>
      <c r="AR329" s="82" t="s">
        <v>53</v>
      </c>
      <c r="AS329" s="82" t="s">
        <v>59</v>
      </c>
      <c r="AT329" s="82" t="s">
        <v>53</v>
      </c>
      <c r="AU329" s="82" t="s">
        <v>53</v>
      </c>
      <c r="AV329" s="82" t="s">
        <v>58</v>
      </c>
      <c r="AW329" s="82" t="s">
        <v>58</v>
      </c>
      <c r="AX329" s="82" t="s">
        <v>53</v>
      </c>
      <c r="AY329" s="82" t="s">
        <v>53</v>
      </c>
      <c r="AZ329" s="82" t="s">
        <v>58</v>
      </c>
      <c r="BA329" s="82" t="s">
        <v>58</v>
      </c>
      <c r="BB329" s="82" t="s">
        <v>58</v>
      </c>
      <c r="BC329" s="82" t="s">
        <v>53</v>
      </c>
    </row>
    <row r="330" spans="2:55" ht="20.25" customHeight="1" thickBot="1">
      <c r="B330" s="107"/>
      <c r="C330" s="151" t="s">
        <v>179</v>
      </c>
      <c r="D330" s="151"/>
      <c r="E330" s="151"/>
      <c r="F330" s="151"/>
      <c r="G330" s="151"/>
      <c r="H330" s="151"/>
      <c r="I330" s="151"/>
      <c r="J330" s="151"/>
      <c r="K330" s="151"/>
      <c r="L330" s="151"/>
      <c r="M330" s="151"/>
      <c r="N330" s="810"/>
      <c r="O330" s="22">
        <v>0.1</v>
      </c>
      <c r="P330" s="178" t="s">
        <v>53</v>
      </c>
      <c r="Q330" s="172" t="s">
        <v>53</v>
      </c>
      <c r="R330" s="178" t="s">
        <v>53</v>
      </c>
      <c r="S330" s="177" t="s">
        <v>53</v>
      </c>
      <c r="T330" s="190" t="s">
        <v>53</v>
      </c>
      <c r="U330" s="178" t="s">
        <v>53</v>
      </c>
      <c r="V330" s="178" t="s">
        <v>53</v>
      </c>
      <c r="W330" s="192" t="s">
        <v>53</v>
      </c>
      <c r="X330" s="192" t="s">
        <v>53</v>
      </c>
      <c r="Y330" s="178" t="s">
        <v>53</v>
      </c>
      <c r="Z330" s="781" t="s">
        <v>58</v>
      </c>
      <c r="AA330" s="178" t="s">
        <v>53</v>
      </c>
      <c r="AB330" s="178" t="s">
        <v>53</v>
      </c>
      <c r="AC330" s="178" t="s">
        <v>53</v>
      </c>
      <c r="AD330" s="178" t="s">
        <v>53</v>
      </c>
      <c r="AE330" s="191" t="s">
        <v>58</v>
      </c>
      <c r="AF330" s="178" t="s">
        <v>52</v>
      </c>
      <c r="AG330" s="178" t="s">
        <v>53</v>
      </c>
      <c r="AH330" s="178" t="s">
        <v>53</v>
      </c>
      <c r="AI330" s="178" t="s">
        <v>58</v>
      </c>
      <c r="AJ330" s="178" t="s">
        <v>53</v>
      </c>
      <c r="AK330" s="178" t="s">
        <v>53</v>
      </c>
      <c r="AL330" s="178" t="s">
        <v>53</v>
      </c>
      <c r="AM330" s="178" t="s">
        <v>58</v>
      </c>
      <c r="AN330" s="190" t="s">
        <v>53</v>
      </c>
      <c r="AO330" s="178" t="s">
        <v>53</v>
      </c>
      <c r="AP330" s="178" t="s">
        <v>53</v>
      </c>
      <c r="AQ330" s="178" t="s">
        <v>53</v>
      </c>
      <c r="AR330" s="178" t="s">
        <v>53</v>
      </c>
      <c r="AS330" s="178" t="s">
        <v>59</v>
      </c>
      <c r="AT330" s="178" t="s">
        <v>53</v>
      </c>
      <c r="AU330" s="178" t="s">
        <v>53</v>
      </c>
      <c r="AV330" s="178" t="s">
        <v>58</v>
      </c>
      <c r="AW330" s="178" t="s">
        <v>58</v>
      </c>
      <c r="AX330" s="82" t="s">
        <v>53</v>
      </c>
      <c r="AY330" s="178" t="s">
        <v>52</v>
      </c>
      <c r="AZ330" s="178" t="s">
        <v>58</v>
      </c>
      <c r="BA330" s="178" t="s">
        <v>58</v>
      </c>
      <c r="BB330" s="178" t="s">
        <v>58</v>
      </c>
      <c r="BC330" s="178" t="s">
        <v>53</v>
      </c>
    </row>
    <row r="331" spans="2:55" ht="93.6" customHeight="1" thickBot="1">
      <c r="B331" s="16" t="s">
        <v>283</v>
      </c>
      <c r="C331" s="17" t="s">
        <v>284</v>
      </c>
      <c r="D331" s="17"/>
      <c r="E331" s="17"/>
      <c r="F331" s="17"/>
      <c r="G331" s="17"/>
      <c r="H331" s="17"/>
      <c r="I331" s="17"/>
      <c r="J331" s="17"/>
      <c r="K331" s="17"/>
      <c r="L331" s="17"/>
      <c r="M331" s="17"/>
      <c r="N331" s="193" t="s">
        <v>285</v>
      </c>
      <c r="O331" s="801"/>
      <c r="P331" s="801"/>
      <c r="Q331" s="801"/>
      <c r="R331" s="801"/>
      <c r="S331" s="801"/>
      <c r="T331" s="801"/>
      <c r="U331" s="801"/>
      <c r="V331" s="801"/>
      <c r="W331" s="801"/>
      <c r="X331" s="801"/>
      <c r="Y331" s="801"/>
      <c r="Z331" s="801"/>
      <c r="AA331" s="801"/>
      <c r="AB331" s="801"/>
      <c r="AC331" s="801"/>
      <c r="AD331" s="801"/>
      <c r="AE331" s="801"/>
      <c r="AF331" s="801"/>
      <c r="AG331" s="801"/>
      <c r="AH331" s="801"/>
      <c r="AI331" s="801"/>
      <c r="AJ331" s="801"/>
      <c r="AK331" s="801"/>
      <c r="AL331" s="801"/>
      <c r="AM331" s="801"/>
      <c r="AN331" s="801"/>
      <c r="AO331" s="801"/>
      <c r="AP331" s="801"/>
      <c r="AQ331" s="801"/>
      <c r="AR331" s="801"/>
      <c r="AS331" s="801"/>
      <c r="AT331" s="801"/>
      <c r="AU331" s="801"/>
      <c r="AV331" s="801"/>
      <c r="AW331" s="801"/>
      <c r="AX331" s="801"/>
      <c r="AY331" s="801"/>
      <c r="AZ331" s="801"/>
      <c r="BA331" s="801"/>
      <c r="BB331" s="801"/>
      <c r="BC331" s="802"/>
    </row>
    <row r="332" spans="2:55" ht="81" customHeight="1">
      <c r="B332" s="194" t="s">
        <v>286</v>
      </c>
      <c r="C332" s="154" t="s">
        <v>287</v>
      </c>
      <c r="D332" s="154"/>
      <c r="E332" s="154"/>
      <c r="F332" s="154"/>
      <c r="G332" s="154"/>
      <c r="H332" s="154"/>
      <c r="I332" s="154"/>
      <c r="J332" s="154"/>
      <c r="K332" s="154"/>
      <c r="L332" s="154"/>
      <c r="M332" s="154"/>
      <c r="N332" s="195" t="s">
        <v>288</v>
      </c>
      <c r="O332" s="22">
        <v>0.97560975609756095</v>
      </c>
      <c r="P332" s="196" t="s">
        <v>52</v>
      </c>
      <c r="Q332" s="30" t="s">
        <v>52</v>
      </c>
      <c r="R332" s="196" t="s">
        <v>52</v>
      </c>
      <c r="S332" s="197" t="s">
        <v>52</v>
      </c>
      <c r="T332" s="196" t="s">
        <v>52</v>
      </c>
      <c r="U332" s="196" t="s">
        <v>52</v>
      </c>
      <c r="V332" s="196" t="s">
        <v>52</v>
      </c>
      <c r="W332" s="198" t="s">
        <v>52</v>
      </c>
      <c r="X332" s="198" t="s">
        <v>53</v>
      </c>
      <c r="Y332" s="196" t="s">
        <v>52</v>
      </c>
      <c r="Z332" s="196" t="s">
        <v>52</v>
      </c>
      <c r="AA332" s="196" t="s">
        <v>52</v>
      </c>
      <c r="AB332" s="196" t="s">
        <v>52</v>
      </c>
      <c r="AC332" s="196" t="s">
        <v>52</v>
      </c>
      <c r="AD332" s="196" t="s">
        <v>52</v>
      </c>
      <c r="AE332" s="196" t="s">
        <v>52</v>
      </c>
      <c r="AF332" s="196" t="s">
        <v>52</v>
      </c>
      <c r="AG332" s="196" t="s">
        <v>52</v>
      </c>
      <c r="AH332" s="196" t="s">
        <v>52</v>
      </c>
      <c r="AI332" s="196" t="s">
        <v>52</v>
      </c>
      <c r="AJ332" s="196" t="s">
        <v>52</v>
      </c>
      <c r="AK332" s="196" t="s">
        <v>52</v>
      </c>
      <c r="AL332" s="196" t="s">
        <v>52</v>
      </c>
      <c r="AM332" s="196" t="s">
        <v>52</v>
      </c>
      <c r="AN332" s="196" t="s">
        <v>52</v>
      </c>
      <c r="AO332" s="196" t="s">
        <v>52</v>
      </c>
      <c r="AP332" s="196" t="s">
        <v>52</v>
      </c>
      <c r="AQ332" s="196" t="s">
        <v>52</v>
      </c>
      <c r="AR332" s="196" t="s">
        <v>52</v>
      </c>
      <c r="AS332" s="196" t="s">
        <v>52</v>
      </c>
      <c r="AT332" s="196" t="s">
        <v>52</v>
      </c>
      <c r="AU332" s="196" t="s">
        <v>52</v>
      </c>
      <c r="AV332" s="196" t="s">
        <v>52</v>
      </c>
      <c r="AW332" s="196" t="s">
        <v>52</v>
      </c>
      <c r="AX332" s="196" t="s">
        <v>52</v>
      </c>
      <c r="AY332" s="196" t="s">
        <v>52</v>
      </c>
      <c r="AZ332" s="196" t="s">
        <v>52</v>
      </c>
      <c r="BA332" s="196" t="s">
        <v>52</v>
      </c>
      <c r="BB332" s="196" t="s">
        <v>52</v>
      </c>
      <c r="BC332" s="196" t="s">
        <v>52</v>
      </c>
    </row>
    <row r="333" spans="2:55" ht="123.75" customHeight="1">
      <c r="B333" s="23" t="s">
        <v>289</v>
      </c>
      <c r="C333" s="34" t="s">
        <v>290</v>
      </c>
      <c r="D333" s="34"/>
      <c r="E333" s="34"/>
      <c r="F333" s="34"/>
      <c r="G333" s="34"/>
      <c r="H333" s="34"/>
      <c r="I333" s="34"/>
      <c r="J333" s="34"/>
      <c r="K333" s="34"/>
      <c r="L333" s="34"/>
      <c r="M333" s="34"/>
      <c r="N333" s="199" t="s">
        <v>291</v>
      </c>
      <c r="O333" s="22">
        <v>0.97435897435897434</v>
      </c>
      <c r="P333" s="196" t="s">
        <v>52</v>
      </c>
      <c r="Q333" s="30" t="s">
        <v>52</v>
      </c>
      <c r="R333" s="196" t="s">
        <v>52</v>
      </c>
      <c r="S333" s="197" t="s">
        <v>52</v>
      </c>
      <c r="T333" s="196" t="s">
        <v>52</v>
      </c>
      <c r="U333" s="196" t="s">
        <v>52</v>
      </c>
      <c r="V333" s="196" t="s">
        <v>52</v>
      </c>
      <c r="W333" s="198" t="s">
        <v>52</v>
      </c>
      <c r="X333" s="198" t="s">
        <v>58</v>
      </c>
      <c r="Y333" s="196" t="s">
        <v>52</v>
      </c>
      <c r="Z333" s="196" t="s">
        <v>52</v>
      </c>
      <c r="AA333" s="196" t="s">
        <v>52</v>
      </c>
      <c r="AB333" s="196" t="s">
        <v>52</v>
      </c>
      <c r="AC333" s="196" t="s">
        <v>52</v>
      </c>
      <c r="AD333" s="196" t="s">
        <v>52</v>
      </c>
      <c r="AE333" s="196" t="s">
        <v>52</v>
      </c>
      <c r="AF333" s="196" t="s">
        <v>52</v>
      </c>
      <c r="AG333" s="196" t="s">
        <v>52</v>
      </c>
      <c r="AH333" s="196" t="s">
        <v>52</v>
      </c>
      <c r="AI333" s="196" t="s">
        <v>52</v>
      </c>
      <c r="AJ333" s="196" t="s">
        <v>52</v>
      </c>
      <c r="AK333" s="196" t="s">
        <v>52</v>
      </c>
      <c r="AL333" s="196" t="s">
        <v>52</v>
      </c>
      <c r="AM333" s="196" t="s">
        <v>52</v>
      </c>
      <c r="AN333" s="196" t="s">
        <v>52</v>
      </c>
      <c r="AO333" s="196" t="s">
        <v>52</v>
      </c>
      <c r="AP333" s="196" t="s">
        <v>52</v>
      </c>
      <c r="AQ333" s="196" t="s">
        <v>52</v>
      </c>
      <c r="AR333" s="196" t="s">
        <v>59</v>
      </c>
      <c r="AS333" s="196" t="s">
        <v>52</v>
      </c>
      <c r="AT333" s="196" t="s">
        <v>52</v>
      </c>
      <c r="AU333" s="196" t="s">
        <v>52</v>
      </c>
      <c r="AV333" s="196" t="s">
        <v>52</v>
      </c>
      <c r="AW333" s="196" t="s">
        <v>53</v>
      </c>
      <c r="AX333" s="196" t="s">
        <v>52</v>
      </c>
      <c r="AY333" s="196" t="s">
        <v>52</v>
      </c>
      <c r="AZ333" s="196" t="s">
        <v>52</v>
      </c>
      <c r="BA333" s="196" t="s">
        <v>52</v>
      </c>
      <c r="BB333" s="196" t="s">
        <v>52</v>
      </c>
      <c r="BC333" s="196" t="s">
        <v>52</v>
      </c>
    </row>
    <row r="334" spans="2:55" ht="34.35" customHeight="1">
      <c r="B334" s="128" t="s">
        <v>292</v>
      </c>
      <c r="C334" s="37" t="s">
        <v>293</v>
      </c>
      <c r="D334" s="37"/>
      <c r="E334" s="37"/>
      <c r="F334" s="37"/>
      <c r="G334" s="37"/>
      <c r="H334" s="37"/>
      <c r="I334" s="103"/>
      <c r="J334" s="114" t="s">
        <v>294</v>
      </c>
      <c r="K334" s="114" t="s">
        <v>295</v>
      </c>
      <c r="L334" s="114" t="s">
        <v>296</v>
      </c>
      <c r="M334" s="200" t="s">
        <v>297</v>
      </c>
      <c r="N334" s="809" t="s">
        <v>298</v>
      </c>
      <c r="O334" s="812"/>
      <c r="P334" s="812"/>
      <c r="Q334" s="812"/>
      <c r="R334" s="812"/>
      <c r="S334" s="812"/>
      <c r="T334" s="812"/>
      <c r="U334" s="812"/>
      <c r="V334" s="812"/>
      <c r="W334" s="812"/>
      <c r="X334" s="812"/>
      <c r="Y334" s="812"/>
      <c r="Z334" s="812"/>
      <c r="AA334" s="812"/>
      <c r="AB334" s="812"/>
      <c r="AC334" s="812"/>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2"/>
      <c r="AY334" s="812"/>
      <c r="AZ334" s="812"/>
      <c r="BA334" s="812"/>
      <c r="BB334" s="812"/>
      <c r="BC334" s="813"/>
    </row>
    <row r="335" spans="2:55" ht="30.75" customHeight="1">
      <c r="B335" s="107"/>
      <c r="C335" s="29"/>
      <c r="D335" s="29"/>
      <c r="E335" s="29"/>
      <c r="F335" s="29"/>
      <c r="G335" s="29"/>
      <c r="H335" s="29"/>
      <c r="I335" s="201"/>
      <c r="J335" s="46">
        <v>0.55555555555555558</v>
      </c>
      <c r="K335" s="46">
        <v>0.27777777777777779</v>
      </c>
      <c r="L335" s="46">
        <v>0.1388888888888889</v>
      </c>
      <c r="M335" s="46">
        <v>2.7777777777777776E-2</v>
      </c>
      <c r="N335" s="810"/>
      <c r="O335" s="784"/>
      <c r="P335" s="202" t="s">
        <v>59</v>
      </c>
      <c r="Q335" s="202" t="s">
        <v>294</v>
      </c>
      <c r="R335" s="202" t="s">
        <v>295</v>
      </c>
      <c r="S335" s="202" t="s">
        <v>297</v>
      </c>
      <c r="T335" s="202" t="s">
        <v>294</v>
      </c>
      <c r="U335" s="202" t="s">
        <v>294</v>
      </c>
      <c r="V335" s="202" t="s">
        <v>294</v>
      </c>
      <c r="W335" s="203" t="s">
        <v>295</v>
      </c>
      <c r="X335" s="203" t="s">
        <v>58</v>
      </c>
      <c r="Y335" s="202" t="s">
        <v>295</v>
      </c>
      <c r="Z335" s="202" t="s">
        <v>294</v>
      </c>
      <c r="AA335" s="202" t="s">
        <v>296</v>
      </c>
      <c r="AB335" s="202" t="s">
        <v>295</v>
      </c>
      <c r="AC335" s="202" t="s">
        <v>294</v>
      </c>
      <c r="AD335" s="202" t="s">
        <v>294</v>
      </c>
      <c r="AE335" s="202" t="s">
        <v>295</v>
      </c>
      <c r="AF335" s="202" t="s">
        <v>294</v>
      </c>
      <c r="AG335" s="202" t="s">
        <v>296</v>
      </c>
      <c r="AH335" s="202" t="s">
        <v>294</v>
      </c>
      <c r="AI335" s="202" t="s">
        <v>294</v>
      </c>
      <c r="AJ335" s="202" t="s">
        <v>59</v>
      </c>
      <c r="AK335" s="202" t="s">
        <v>294</v>
      </c>
      <c r="AL335" s="202" t="s">
        <v>294</v>
      </c>
      <c r="AM335" s="202" t="s">
        <v>295</v>
      </c>
      <c r="AN335" s="202" t="s">
        <v>294</v>
      </c>
      <c r="AO335" s="202" t="s">
        <v>294</v>
      </c>
      <c r="AP335" s="202" t="s">
        <v>59</v>
      </c>
      <c r="AQ335" s="202" t="s">
        <v>294</v>
      </c>
      <c r="AR335" s="202" t="s">
        <v>295</v>
      </c>
      <c r="AS335" s="202" t="s">
        <v>296</v>
      </c>
      <c r="AT335" s="202" t="s">
        <v>295</v>
      </c>
      <c r="AU335" s="202" t="s">
        <v>294</v>
      </c>
      <c r="AV335" s="202" t="s">
        <v>294</v>
      </c>
      <c r="AW335" s="202" t="s">
        <v>59</v>
      </c>
      <c r="AX335" s="202" t="s">
        <v>295</v>
      </c>
      <c r="AY335" s="202" t="s">
        <v>294</v>
      </c>
      <c r="AZ335" s="202" t="s">
        <v>296</v>
      </c>
      <c r="BA335" s="202" t="s">
        <v>294</v>
      </c>
      <c r="BB335" s="202" t="s">
        <v>295</v>
      </c>
      <c r="BC335" s="202" t="s">
        <v>296</v>
      </c>
    </row>
    <row r="336" spans="2:55" ht="20.25" customHeight="1">
      <c r="B336" s="107"/>
      <c r="C336" s="29"/>
      <c r="D336" s="29"/>
      <c r="E336" s="29"/>
      <c r="F336" s="29"/>
      <c r="G336" s="29"/>
      <c r="H336" s="29"/>
      <c r="I336" s="204" t="s">
        <v>81</v>
      </c>
      <c r="J336" s="205">
        <v>20</v>
      </c>
      <c r="K336" s="205">
        <v>10</v>
      </c>
      <c r="L336" s="205">
        <v>5</v>
      </c>
      <c r="M336" s="206">
        <v>1</v>
      </c>
      <c r="N336" s="810"/>
      <c r="O336" s="785"/>
      <c r="P336" s="817"/>
      <c r="Q336" s="817"/>
      <c r="R336" s="817"/>
      <c r="S336" s="817"/>
      <c r="T336" s="817"/>
      <c r="U336" s="817"/>
      <c r="V336" s="817"/>
      <c r="W336" s="817"/>
      <c r="X336" s="817"/>
      <c r="Y336" s="817"/>
      <c r="Z336" s="817"/>
      <c r="AA336" s="817"/>
      <c r="AB336" s="817"/>
      <c r="AC336" s="817"/>
      <c r="AD336" s="817"/>
      <c r="AE336" s="817"/>
      <c r="AF336" s="817"/>
      <c r="AG336" s="817"/>
      <c r="AH336" s="817"/>
      <c r="AI336" s="817"/>
      <c r="AJ336" s="817"/>
      <c r="AK336" s="817"/>
      <c r="AL336" s="817"/>
      <c r="AM336" s="817"/>
      <c r="AN336" s="817"/>
      <c r="AO336" s="817"/>
      <c r="AP336" s="817"/>
      <c r="AQ336" s="817"/>
      <c r="AR336" s="817"/>
      <c r="AS336" s="817"/>
      <c r="AT336" s="817"/>
      <c r="AU336" s="817"/>
      <c r="AV336" s="817"/>
      <c r="AW336" s="817"/>
      <c r="AX336" s="817"/>
      <c r="AY336" s="817"/>
      <c r="AZ336" s="817"/>
      <c r="BA336" s="817"/>
      <c r="BB336" s="817"/>
      <c r="BC336" s="818"/>
    </row>
    <row r="337" spans="1:55" ht="112.5" customHeight="1">
      <c r="B337" s="73" t="s">
        <v>299</v>
      </c>
      <c r="C337" s="34" t="s">
        <v>300</v>
      </c>
      <c r="D337" s="34"/>
      <c r="E337" s="34"/>
      <c r="F337" s="34"/>
      <c r="G337" s="34"/>
      <c r="H337" s="34"/>
      <c r="I337" s="34"/>
      <c r="J337" s="34"/>
      <c r="K337" s="34"/>
      <c r="L337" s="34"/>
      <c r="M337" s="34"/>
      <c r="N337" s="199" t="s">
        <v>301</v>
      </c>
      <c r="O337" s="22">
        <v>0.79487179487179482</v>
      </c>
      <c r="P337" s="117" t="s">
        <v>53</v>
      </c>
      <c r="Q337" s="118" t="s">
        <v>52</v>
      </c>
      <c r="R337" s="117" t="s">
        <v>52</v>
      </c>
      <c r="S337" s="119" t="s">
        <v>53</v>
      </c>
      <c r="T337" s="117" t="s">
        <v>52</v>
      </c>
      <c r="U337" s="117" t="s">
        <v>53</v>
      </c>
      <c r="V337" s="117" t="s">
        <v>53</v>
      </c>
      <c r="W337" s="120" t="s">
        <v>52</v>
      </c>
      <c r="X337" s="120" t="s">
        <v>53</v>
      </c>
      <c r="Y337" s="117" t="s">
        <v>52</v>
      </c>
      <c r="Z337" s="117" t="s">
        <v>52</v>
      </c>
      <c r="AA337" s="117" t="s">
        <v>52</v>
      </c>
      <c r="AB337" s="117" t="s">
        <v>52</v>
      </c>
      <c r="AC337" s="117" t="s">
        <v>53</v>
      </c>
      <c r="AD337" s="117" t="s">
        <v>52</v>
      </c>
      <c r="AE337" s="117" t="s">
        <v>58</v>
      </c>
      <c r="AF337" s="117" t="s">
        <v>52</v>
      </c>
      <c r="AG337" s="117" t="s">
        <v>52</v>
      </c>
      <c r="AH337" s="117" t="s">
        <v>52</v>
      </c>
      <c r="AI337" s="117" t="s">
        <v>52</v>
      </c>
      <c r="AJ337" s="117" t="s">
        <v>52</v>
      </c>
      <c r="AK337" s="117" t="s">
        <v>53</v>
      </c>
      <c r="AL337" s="117" t="s">
        <v>52</v>
      </c>
      <c r="AM337" s="118" t="s">
        <v>53</v>
      </c>
      <c r="AN337" s="117" t="s">
        <v>52</v>
      </c>
      <c r="AO337" s="117" t="s">
        <v>52</v>
      </c>
      <c r="AP337" s="117" t="s">
        <v>52</v>
      </c>
      <c r="AQ337" s="117" t="s">
        <v>52</v>
      </c>
      <c r="AR337" s="117" t="s">
        <v>52</v>
      </c>
      <c r="AS337" s="117" t="s">
        <v>52</v>
      </c>
      <c r="AT337" s="117" t="s">
        <v>52</v>
      </c>
      <c r="AU337" s="117" t="s">
        <v>52</v>
      </c>
      <c r="AV337" s="117" t="s">
        <v>52</v>
      </c>
      <c r="AW337" s="117" t="s">
        <v>52</v>
      </c>
      <c r="AX337" s="117" t="s">
        <v>52</v>
      </c>
      <c r="AY337" s="117" t="s">
        <v>52</v>
      </c>
      <c r="AZ337" s="117" t="s">
        <v>52</v>
      </c>
      <c r="BA337" s="117" t="s">
        <v>302</v>
      </c>
      <c r="BB337" s="117" t="s">
        <v>52</v>
      </c>
      <c r="BC337" s="117" t="s">
        <v>52</v>
      </c>
    </row>
    <row r="338" spans="1:55" ht="61.5" customHeight="1">
      <c r="A338" s="207"/>
      <c r="B338" s="208" t="s">
        <v>303</v>
      </c>
      <c r="C338" s="209" t="s">
        <v>304</v>
      </c>
      <c r="D338" s="209"/>
      <c r="E338" s="209"/>
      <c r="F338" s="209"/>
      <c r="G338" s="209"/>
      <c r="H338" s="209"/>
      <c r="I338" s="209"/>
      <c r="J338" s="209"/>
      <c r="K338" s="209"/>
      <c r="L338" s="209"/>
      <c r="M338" s="209"/>
      <c r="N338" s="199" t="s">
        <v>305</v>
      </c>
      <c r="O338" s="210"/>
      <c r="P338" s="211"/>
      <c r="Q338" s="211"/>
      <c r="R338" s="211"/>
      <c r="S338" s="211"/>
      <c r="T338" s="211"/>
      <c r="U338" s="211"/>
      <c r="V338" s="211"/>
      <c r="W338" s="768"/>
      <c r="X338" s="768"/>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196"/>
    </row>
    <row r="339" spans="1:55" ht="72.75" customHeight="1">
      <c r="B339" s="129"/>
      <c r="C339" s="787"/>
      <c r="D339" s="787"/>
      <c r="E339" s="787"/>
      <c r="F339" s="787"/>
      <c r="G339" s="787"/>
      <c r="H339" s="787"/>
      <c r="I339" s="788"/>
      <c r="J339" s="213" t="s">
        <v>306</v>
      </c>
      <c r="K339" s="213" t="s">
        <v>307</v>
      </c>
      <c r="L339" s="213" t="s">
        <v>308</v>
      </c>
      <c r="M339" s="214" t="s">
        <v>309</v>
      </c>
      <c r="N339" s="809"/>
      <c r="O339" s="812"/>
      <c r="P339" s="812"/>
      <c r="Q339" s="812"/>
      <c r="R339" s="812"/>
      <c r="S339" s="812"/>
      <c r="T339" s="812"/>
      <c r="U339" s="812"/>
      <c r="V339" s="812"/>
      <c r="W339" s="812"/>
      <c r="X339" s="812"/>
      <c r="Y339" s="812"/>
      <c r="Z339" s="812"/>
      <c r="AA339" s="812"/>
      <c r="AB339" s="812"/>
      <c r="AC339" s="812"/>
      <c r="AD339" s="812"/>
      <c r="AE339" s="812"/>
      <c r="AF339" s="812"/>
      <c r="AG339" s="812"/>
      <c r="AH339" s="812"/>
      <c r="AI339" s="812"/>
      <c r="AJ339" s="812"/>
      <c r="AK339" s="812"/>
      <c r="AL339" s="812"/>
      <c r="AM339" s="812"/>
      <c r="AN339" s="812"/>
      <c r="AO339" s="812"/>
      <c r="AP339" s="812"/>
      <c r="AQ339" s="812"/>
      <c r="AR339" s="812"/>
      <c r="AS339" s="812"/>
      <c r="AT339" s="812"/>
      <c r="AU339" s="812"/>
      <c r="AV339" s="812"/>
      <c r="AW339" s="812"/>
      <c r="AX339" s="812"/>
      <c r="AY339" s="812"/>
      <c r="AZ339" s="812"/>
      <c r="BA339" s="812"/>
      <c r="BB339" s="812"/>
      <c r="BC339" s="813"/>
    </row>
    <row r="340" spans="1:55" ht="64.5" customHeight="1">
      <c r="B340" s="129"/>
      <c r="C340" s="29"/>
      <c r="D340" s="29"/>
      <c r="E340" s="29"/>
      <c r="F340" s="29"/>
      <c r="G340" s="29"/>
      <c r="H340" s="29"/>
      <c r="I340" s="29"/>
      <c r="J340" s="46">
        <v>0.14285714285714285</v>
      </c>
      <c r="K340" s="46">
        <v>0.11904761904761904</v>
      </c>
      <c r="L340" s="46">
        <v>7.1428571428571425E-2</v>
      </c>
      <c r="M340" s="46">
        <v>0.66666666666666663</v>
      </c>
      <c r="N340" s="810"/>
      <c r="O340" s="784"/>
      <c r="P340" s="215" t="s">
        <v>310</v>
      </c>
      <c r="Q340" s="215" t="s">
        <v>311</v>
      </c>
      <c r="R340" s="215" t="s">
        <v>310</v>
      </c>
      <c r="S340" s="215" t="s">
        <v>310</v>
      </c>
      <c r="T340" s="215" t="s">
        <v>310</v>
      </c>
      <c r="U340" s="215" t="s">
        <v>310</v>
      </c>
      <c r="V340" s="215" t="s">
        <v>310</v>
      </c>
      <c r="W340" s="216" t="s">
        <v>310</v>
      </c>
      <c r="X340" s="216" t="s">
        <v>310</v>
      </c>
      <c r="Y340" s="215" t="s">
        <v>310</v>
      </c>
      <c r="Z340" s="215" t="s">
        <v>310</v>
      </c>
      <c r="AA340" s="215" t="s">
        <v>312</v>
      </c>
      <c r="AB340" s="215" t="s">
        <v>311</v>
      </c>
      <c r="AC340" s="215" t="s">
        <v>312</v>
      </c>
      <c r="AD340" s="215" t="s">
        <v>310</v>
      </c>
      <c r="AE340" s="215" t="s">
        <v>310</v>
      </c>
      <c r="AF340" s="215" t="s">
        <v>310</v>
      </c>
      <c r="AG340" s="215" t="s">
        <v>311</v>
      </c>
      <c r="AH340" s="215" t="s">
        <v>310</v>
      </c>
      <c r="AI340" s="215" t="s">
        <v>310</v>
      </c>
      <c r="AJ340" s="215" t="s">
        <v>310</v>
      </c>
      <c r="AK340" s="215" t="s">
        <v>310</v>
      </c>
      <c r="AL340" s="215" t="s">
        <v>310</v>
      </c>
      <c r="AM340" s="215" t="s">
        <v>310</v>
      </c>
      <c r="AN340" s="215" t="s">
        <v>310</v>
      </c>
      <c r="AO340" s="217" t="s">
        <v>310</v>
      </c>
      <c r="AP340" s="217" t="s">
        <v>311</v>
      </c>
      <c r="AQ340" s="215" t="s">
        <v>313</v>
      </c>
      <c r="AR340" s="215" t="s">
        <v>312</v>
      </c>
      <c r="AS340" s="215" t="s">
        <v>312</v>
      </c>
      <c r="AT340" s="215" t="s">
        <v>312</v>
      </c>
      <c r="AU340" s="215" t="s">
        <v>310</v>
      </c>
      <c r="AV340" s="215" t="s">
        <v>310</v>
      </c>
      <c r="AW340" s="215" t="s">
        <v>310</v>
      </c>
      <c r="AX340" s="215" t="s">
        <v>313</v>
      </c>
      <c r="AY340" s="215" t="s">
        <v>310</v>
      </c>
      <c r="AZ340" s="217" t="s">
        <v>311</v>
      </c>
      <c r="BA340" s="215" t="s">
        <v>310</v>
      </c>
      <c r="BB340" s="215" t="s">
        <v>310</v>
      </c>
      <c r="BC340" s="215" t="s">
        <v>313</v>
      </c>
    </row>
    <row r="341" spans="1:55" ht="60" customHeight="1">
      <c r="B341" s="129"/>
      <c r="C341" s="29"/>
      <c r="D341" s="29"/>
      <c r="E341" s="29"/>
      <c r="F341" s="29"/>
      <c r="G341" s="29"/>
      <c r="H341" s="29"/>
      <c r="I341" s="204" t="s">
        <v>81</v>
      </c>
      <c r="J341" s="218">
        <v>6</v>
      </c>
      <c r="K341" s="218">
        <v>5</v>
      </c>
      <c r="L341" s="218">
        <v>3</v>
      </c>
      <c r="M341" s="219">
        <v>28</v>
      </c>
      <c r="N341" s="810"/>
      <c r="O341" s="785"/>
      <c r="P341" s="807"/>
      <c r="Q341" s="807"/>
      <c r="R341" s="807"/>
      <c r="S341" s="807"/>
      <c r="T341" s="807"/>
      <c r="U341" s="807"/>
      <c r="V341" s="807"/>
      <c r="W341" s="807"/>
      <c r="X341" s="807"/>
      <c r="Y341" s="807"/>
      <c r="Z341" s="807"/>
      <c r="AA341" s="807"/>
      <c r="AB341" s="807"/>
      <c r="AC341" s="807"/>
      <c r="AD341" s="807"/>
      <c r="AE341" s="807"/>
      <c r="AF341" s="807"/>
      <c r="AG341" s="807"/>
      <c r="AH341" s="807"/>
      <c r="AI341" s="807"/>
      <c r="AJ341" s="807"/>
      <c r="AK341" s="807"/>
      <c r="AL341" s="807"/>
      <c r="AM341" s="807"/>
      <c r="AN341" s="807"/>
      <c r="AO341" s="807"/>
      <c r="AP341" s="807"/>
      <c r="AQ341" s="807"/>
      <c r="AR341" s="807"/>
      <c r="AS341" s="807"/>
      <c r="AT341" s="807"/>
      <c r="AU341" s="807"/>
      <c r="AV341" s="807"/>
      <c r="AW341" s="807"/>
      <c r="AX341" s="807"/>
      <c r="AY341" s="807"/>
      <c r="AZ341" s="807"/>
      <c r="BA341" s="807"/>
      <c r="BB341" s="807"/>
      <c r="BC341" s="808"/>
    </row>
    <row r="342" spans="1:55" ht="15.75">
      <c r="B342" s="129"/>
      <c r="C342" s="29"/>
      <c r="D342" s="29"/>
      <c r="E342" s="29"/>
      <c r="F342" s="29"/>
      <c r="G342" s="29"/>
      <c r="H342" s="29"/>
      <c r="I342" s="29"/>
      <c r="J342" s="29"/>
      <c r="K342" s="29"/>
      <c r="L342" s="29"/>
      <c r="M342" s="29"/>
      <c r="N342" s="811"/>
      <c r="O342" s="812"/>
      <c r="P342" s="812"/>
      <c r="Q342" s="812"/>
      <c r="R342" s="812"/>
      <c r="S342" s="812"/>
      <c r="T342" s="812"/>
      <c r="U342" s="812"/>
      <c r="V342" s="812"/>
      <c r="W342" s="812"/>
      <c r="X342" s="812"/>
      <c r="Y342" s="812"/>
      <c r="Z342" s="812"/>
      <c r="AA342" s="812"/>
      <c r="AB342" s="812"/>
      <c r="AC342" s="812"/>
      <c r="AD342" s="812"/>
      <c r="AE342" s="812"/>
      <c r="AF342" s="812"/>
      <c r="AG342" s="812"/>
      <c r="AH342" s="812"/>
      <c r="AI342" s="812"/>
      <c r="AJ342" s="812"/>
      <c r="AK342" s="812"/>
      <c r="AL342" s="812"/>
      <c r="AM342" s="812"/>
      <c r="AN342" s="812"/>
      <c r="AO342" s="812"/>
      <c r="AP342" s="812"/>
      <c r="AQ342" s="812"/>
      <c r="AR342" s="812"/>
      <c r="AS342" s="812"/>
      <c r="AT342" s="812"/>
      <c r="AU342" s="812"/>
      <c r="AV342" s="812"/>
      <c r="AW342" s="812"/>
      <c r="AX342" s="812"/>
      <c r="AY342" s="812"/>
      <c r="AZ342" s="812"/>
      <c r="BA342" s="812"/>
      <c r="BB342" s="812"/>
      <c r="BC342" s="813"/>
    </row>
    <row r="343" spans="1:55" ht="178.5" customHeight="1" thickBot="1">
      <c r="B343" s="73" t="s">
        <v>314</v>
      </c>
      <c r="C343" s="34" t="s">
        <v>315</v>
      </c>
      <c r="D343" s="34"/>
      <c r="E343" s="34"/>
      <c r="F343" s="34"/>
      <c r="G343" s="34"/>
      <c r="H343" s="34"/>
      <c r="I343" s="34"/>
      <c r="J343" s="34"/>
      <c r="K343" s="34"/>
      <c r="L343" s="34"/>
      <c r="M343" s="34"/>
      <c r="N343" s="35" t="s">
        <v>316</v>
      </c>
      <c r="O343" s="122">
        <v>0.61290322580645162</v>
      </c>
      <c r="P343" s="117" t="s">
        <v>58</v>
      </c>
      <c r="Q343" s="118" t="s">
        <v>52</v>
      </c>
      <c r="R343" s="117" t="s">
        <v>52</v>
      </c>
      <c r="S343" s="197" t="s">
        <v>53</v>
      </c>
      <c r="T343" s="117" t="s">
        <v>59</v>
      </c>
      <c r="U343" s="117" t="s">
        <v>53</v>
      </c>
      <c r="V343" s="196" t="s">
        <v>53</v>
      </c>
      <c r="W343" s="198" t="s">
        <v>52</v>
      </c>
      <c r="X343" s="198" t="s">
        <v>53</v>
      </c>
      <c r="Y343" s="117" t="s">
        <v>52</v>
      </c>
      <c r="Z343" s="196" t="s">
        <v>52</v>
      </c>
      <c r="AA343" s="117" t="s">
        <v>52</v>
      </c>
      <c r="AB343" s="117" t="s">
        <v>302</v>
      </c>
      <c r="AC343" s="117" t="s">
        <v>53</v>
      </c>
      <c r="AD343" s="117" t="s">
        <v>52</v>
      </c>
      <c r="AE343" s="117" t="s">
        <v>53</v>
      </c>
      <c r="AF343" s="117" t="s">
        <v>59</v>
      </c>
      <c r="AG343" s="117" t="s">
        <v>302</v>
      </c>
      <c r="AH343" s="117" t="s">
        <v>53</v>
      </c>
      <c r="AI343" s="117" t="s">
        <v>52</v>
      </c>
      <c r="AJ343" s="117" t="s">
        <v>52</v>
      </c>
      <c r="AK343" s="117" t="s">
        <v>302</v>
      </c>
      <c r="AL343" s="117" t="s">
        <v>52</v>
      </c>
      <c r="AM343" s="117" t="s">
        <v>59</v>
      </c>
      <c r="AN343" s="117" t="s">
        <v>53</v>
      </c>
      <c r="AO343" s="117" t="s">
        <v>52</v>
      </c>
      <c r="AP343" s="117" t="s">
        <v>52</v>
      </c>
      <c r="AQ343" s="117" t="s">
        <v>52</v>
      </c>
      <c r="AR343" s="196" t="s">
        <v>52</v>
      </c>
      <c r="AS343" s="117" t="s">
        <v>302</v>
      </c>
      <c r="AT343" s="117" t="s">
        <v>53</v>
      </c>
      <c r="AU343" s="117" t="s">
        <v>52</v>
      </c>
      <c r="AV343" s="117" t="s">
        <v>52</v>
      </c>
      <c r="AW343" s="117" t="s">
        <v>53</v>
      </c>
      <c r="AX343" s="117" t="s">
        <v>52</v>
      </c>
      <c r="AY343" s="117" t="s">
        <v>53</v>
      </c>
      <c r="AZ343" s="117" t="s">
        <v>52</v>
      </c>
      <c r="BA343" s="117" t="s">
        <v>302</v>
      </c>
      <c r="BB343" s="117" t="s">
        <v>52</v>
      </c>
      <c r="BC343" s="117" t="s">
        <v>53</v>
      </c>
    </row>
    <row r="344" spans="1:55" ht="113.25" customHeight="1" thickBot="1">
      <c r="B344" s="16" t="s">
        <v>317</v>
      </c>
      <c r="C344" s="17" t="s">
        <v>164</v>
      </c>
      <c r="D344" s="17"/>
      <c r="E344" s="17"/>
      <c r="F344" s="17"/>
      <c r="G344" s="17"/>
      <c r="H344" s="17"/>
      <c r="I344" s="17"/>
      <c r="J344" s="17"/>
      <c r="K344" s="17"/>
      <c r="L344" s="17"/>
      <c r="M344" s="17"/>
      <c r="N344" s="220" t="s">
        <v>318</v>
      </c>
      <c r="O344" s="801"/>
      <c r="P344" s="801"/>
      <c r="Q344" s="801"/>
      <c r="R344" s="801"/>
      <c r="S344" s="801"/>
      <c r="T344" s="801"/>
      <c r="U344" s="801"/>
      <c r="V344" s="801"/>
      <c r="W344" s="801"/>
      <c r="X344" s="801"/>
      <c r="Y344" s="801"/>
      <c r="Z344" s="801"/>
      <c r="AA344" s="801"/>
      <c r="AB344" s="801"/>
      <c r="AC344" s="801"/>
      <c r="AD344" s="801"/>
      <c r="AE344" s="801"/>
      <c r="AF344" s="801"/>
      <c r="AG344" s="801"/>
      <c r="AH344" s="801"/>
      <c r="AI344" s="801"/>
      <c r="AJ344" s="801"/>
      <c r="AK344" s="801"/>
      <c r="AL344" s="801"/>
      <c r="AM344" s="801"/>
      <c r="AN344" s="801"/>
      <c r="AO344" s="801"/>
      <c r="AP344" s="801"/>
      <c r="AQ344" s="801"/>
      <c r="AR344" s="801"/>
      <c r="AS344" s="801"/>
      <c r="AT344" s="801"/>
      <c r="AU344" s="801"/>
      <c r="AV344" s="801"/>
      <c r="AW344" s="801"/>
      <c r="AX344" s="801"/>
      <c r="AY344" s="801"/>
      <c r="AZ344" s="801"/>
      <c r="BA344" s="801"/>
      <c r="BB344" s="801"/>
      <c r="BC344" s="802"/>
    </row>
    <row r="345" spans="1:55" ht="52.5" customHeight="1">
      <c r="B345" s="129" t="s">
        <v>319</v>
      </c>
      <c r="C345" s="63" t="s">
        <v>320</v>
      </c>
      <c r="D345" s="63"/>
      <c r="E345" s="63"/>
      <c r="F345" s="63"/>
      <c r="G345" s="63"/>
      <c r="H345" s="63"/>
      <c r="I345" s="221"/>
      <c r="J345" s="40">
        <v>0</v>
      </c>
      <c r="K345" s="222">
        <v>1</v>
      </c>
      <c r="L345" s="223" t="s">
        <v>321</v>
      </c>
      <c r="M345" s="41" t="s">
        <v>322</v>
      </c>
      <c r="N345" s="796" t="s">
        <v>323</v>
      </c>
      <c r="O345" s="803"/>
      <c r="P345" s="803"/>
      <c r="Q345" s="803"/>
      <c r="R345" s="803"/>
      <c r="S345" s="803"/>
      <c r="T345" s="803"/>
      <c r="U345" s="803"/>
      <c r="V345" s="803"/>
      <c r="W345" s="803"/>
      <c r="X345" s="803"/>
      <c r="Y345" s="803"/>
      <c r="Z345" s="803"/>
      <c r="AA345" s="803"/>
      <c r="AB345" s="803"/>
      <c r="AC345" s="803"/>
      <c r="AD345" s="803"/>
      <c r="AE345" s="803"/>
      <c r="AF345" s="803"/>
      <c r="AG345" s="803"/>
      <c r="AH345" s="803"/>
      <c r="AI345" s="803"/>
      <c r="AJ345" s="803"/>
      <c r="AK345" s="803"/>
      <c r="AL345" s="803"/>
      <c r="AM345" s="803"/>
      <c r="AN345" s="803"/>
      <c r="AO345" s="803"/>
      <c r="AP345" s="803"/>
      <c r="AQ345" s="803"/>
      <c r="AR345" s="803"/>
      <c r="AS345" s="803"/>
      <c r="AT345" s="803"/>
      <c r="AU345" s="803"/>
      <c r="AV345" s="803"/>
      <c r="AW345" s="803"/>
      <c r="AX345" s="803"/>
      <c r="AY345" s="803"/>
      <c r="AZ345" s="803"/>
      <c r="BA345" s="803"/>
      <c r="BB345" s="803"/>
      <c r="BC345" s="804"/>
    </row>
    <row r="346" spans="1:55" ht="28.5" customHeight="1">
      <c r="B346" s="67"/>
      <c r="C346" s="20"/>
      <c r="D346" s="20"/>
      <c r="E346" s="20"/>
      <c r="F346" s="20"/>
      <c r="G346" s="20"/>
      <c r="H346" s="20"/>
      <c r="I346" s="201"/>
      <c r="J346" s="46">
        <v>0</v>
      </c>
      <c r="K346" s="46">
        <v>6.0606060606060608E-2</v>
      </c>
      <c r="L346" s="46">
        <v>0.12121212121212122</v>
      </c>
      <c r="M346" s="46">
        <v>0.81818181818181823</v>
      </c>
      <c r="N346" s="797"/>
      <c r="O346" s="784"/>
      <c r="P346" s="224" t="s">
        <v>59</v>
      </c>
      <c r="Q346" s="224" t="s">
        <v>59</v>
      </c>
      <c r="R346" s="225" t="s">
        <v>322</v>
      </c>
      <c r="S346" s="225" t="s">
        <v>322</v>
      </c>
      <c r="T346" s="227" t="s">
        <v>321</v>
      </c>
      <c r="U346" s="225" t="s">
        <v>322</v>
      </c>
      <c r="V346" s="224">
        <v>1</v>
      </c>
      <c r="W346" s="226" t="s">
        <v>321</v>
      </c>
      <c r="X346" s="303" t="s">
        <v>322</v>
      </c>
      <c r="Y346" s="306" t="s">
        <v>321</v>
      </c>
      <c r="Z346" s="225" t="s">
        <v>322</v>
      </c>
      <c r="AA346" s="225" t="s">
        <v>322</v>
      </c>
      <c r="AB346" s="225" t="s">
        <v>322</v>
      </c>
      <c r="AC346" s="225" t="s">
        <v>322</v>
      </c>
      <c r="AD346" s="224" t="s">
        <v>321</v>
      </c>
      <c r="AE346" s="224">
        <v>1</v>
      </c>
      <c r="AF346" s="225" t="s">
        <v>322</v>
      </c>
      <c r="AG346" s="225" t="s">
        <v>322</v>
      </c>
      <c r="AH346" s="225" t="s">
        <v>322</v>
      </c>
      <c r="AI346" s="225" t="s">
        <v>322</v>
      </c>
      <c r="AJ346" s="225" t="s">
        <v>322</v>
      </c>
      <c r="AK346" s="225" t="s">
        <v>322</v>
      </c>
      <c r="AL346" s="225" t="s">
        <v>322</v>
      </c>
      <c r="AM346" s="224" t="s">
        <v>59</v>
      </c>
      <c r="AN346" s="225" t="s">
        <v>322</v>
      </c>
      <c r="AO346" s="225" t="s">
        <v>322</v>
      </c>
      <c r="AP346" s="224" t="s">
        <v>59</v>
      </c>
      <c r="AQ346" s="225" t="s">
        <v>322</v>
      </c>
      <c r="AR346" s="225" t="s">
        <v>322</v>
      </c>
      <c r="AS346" s="225" t="s">
        <v>322</v>
      </c>
      <c r="AT346" s="225" t="s">
        <v>322</v>
      </c>
      <c r="AU346" s="225" t="s">
        <v>322</v>
      </c>
      <c r="AV346" s="225" t="s">
        <v>322</v>
      </c>
      <c r="AW346" s="224" t="s">
        <v>59</v>
      </c>
      <c r="AX346" s="225" t="s">
        <v>322</v>
      </c>
      <c r="AY346" s="225" t="s">
        <v>322</v>
      </c>
      <c r="AZ346" s="225" t="s">
        <v>322</v>
      </c>
      <c r="BA346" s="224" t="s">
        <v>59</v>
      </c>
      <c r="BB346" s="225" t="s">
        <v>322</v>
      </c>
      <c r="BC346" s="224" t="s">
        <v>59</v>
      </c>
    </row>
    <row r="347" spans="1:55" ht="27" customHeight="1">
      <c r="B347" s="67"/>
      <c r="C347" s="20"/>
      <c r="D347" s="20"/>
      <c r="E347" s="20"/>
      <c r="F347" s="20"/>
      <c r="G347" s="20"/>
      <c r="H347" s="20"/>
      <c r="I347" s="204" t="s">
        <v>81</v>
      </c>
      <c r="J347" s="218">
        <v>0</v>
      </c>
      <c r="K347" s="228">
        <v>2</v>
      </c>
      <c r="L347" s="228">
        <v>4</v>
      </c>
      <c r="M347" s="229">
        <v>27</v>
      </c>
      <c r="N347" s="797"/>
      <c r="O347" s="785"/>
      <c r="P347" s="805"/>
      <c r="Q347" s="805"/>
      <c r="R347" s="805"/>
      <c r="S347" s="805"/>
      <c r="T347" s="805"/>
      <c r="U347" s="805"/>
      <c r="V347" s="805"/>
      <c r="W347" s="805"/>
      <c r="X347" s="805"/>
      <c r="Y347" s="805"/>
      <c r="Z347" s="805"/>
      <c r="AA347" s="805"/>
      <c r="AB347" s="805"/>
      <c r="AC347" s="805"/>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5"/>
      <c r="AY347" s="805"/>
      <c r="AZ347" s="805"/>
      <c r="BA347" s="805"/>
      <c r="BB347" s="805"/>
      <c r="BC347" s="806"/>
    </row>
    <row r="348" spans="1:55" ht="59.25" customHeight="1">
      <c r="B348" s="36" t="s">
        <v>324</v>
      </c>
      <c r="C348" s="37" t="s">
        <v>325</v>
      </c>
      <c r="D348" s="37"/>
      <c r="E348" s="37"/>
      <c r="F348" s="37"/>
      <c r="G348" s="37"/>
      <c r="H348" s="37"/>
      <c r="I348" s="103"/>
      <c r="J348" s="40" t="s">
        <v>326</v>
      </c>
      <c r="K348" s="40" t="s">
        <v>327</v>
      </c>
      <c r="L348" s="40" t="s">
        <v>328</v>
      </c>
      <c r="M348" s="41" t="s">
        <v>329</v>
      </c>
      <c r="N348" s="796" t="s">
        <v>330</v>
      </c>
      <c r="O348" s="803"/>
      <c r="P348" s="803"/>
      <c r="Q348" s="803"/>
      <c r="R348" s="803"/>
      <c r="S348" s="803"/>
      <c r="T348" s="803"/>
      <c r="U348" s="803"/>
      <c r="V348" s="803"/>
      <c r="W348" s="803"/>
      <c r="X348" s="803"/>
      <c r="Y348" s="803"/>
      <c r="Z348" s="803"/>
      <c r="AA348" s="803"/>
      <c r="AB348" s="803"/>
      <c r="AC348" s="803"/>
      <c r="AD348" s="803"/>
      <c r="AE348" s="803"/>
      <c r="AF348" s="803"/>
      <c r="AG348" s="803"/>
      <c r="AH348" s="803"/>
      <c r="AI348" s="803"/>
      <c r="AJ348" s="803"/>
      <c r="AK348" s="803"/>
      <c r="AL348" s="803"/>
      <c r="AM348" s="803"/>
      <c r="AN348" s="803"/>
      <c r="AO348" s="803"/>
      <c r="AP348" s="803"/>
      <c r="AQ348" s="803"/>
      <c r="AR348" s="803"/>
      <c r="AS348" s="803"/>
      <c r="AT348" s="803"/>
      <c r="AU348" s="803"/>
      <c r="AV348" s="803"/>
      <c r="AW348" s="803"/>
      <c r="AX348" s="803"/>
      <c r="AY348" s="803"/>
      <c r="AZ348" s="803"/>
      <c r="BA348" s="803"/>
      <c r="BB348" s="803"/>
      <c r="BC348" s="804"/>
    </row>
    <row r="349" spans="1:55" ht="27.75" customHeight="1">
      <c r="B349" s="19"/>
      <c r="C349" s="131"/>
      <c r="D349" s="131"/>
      <c r="E349" s="131"/>
      <c r="F349" s="131"/>
      <c r="G349" s="131"/>
      <c r="H349" s="131"/>
      <c r="I349" s="212"/>
      <c r="J349" s="46">
        <v>0.2857142857142857</v>
      </c>
      <c r="K349" s="46">
        <v>0</v>
      </c>
      <c r="L349" s="46">
        <v>0.42857142857142855</v>
      </c>
      <c r="M349" s="46">
        <v>0.2857142857142857</v>
      </c>
      <c r="N349" s="797"/>
      <c r="O349" s="784"/>
      <c r="P349" s="230" t="s">
        <v>58</v>
      </c>
      <c r="Q349" s="224" t="s">
        <v>59</v>
      </c>
      <c r="R349" s="224" t="s">
        <v>59</v>
      </c>
      <c r="S349" s="230" t="s">
        <v>58</v>
      </c>
      <c r="T349" s="230" t="s">
        <v>328</v>
      </c>
      <c r="U349" s="224" t="s">
        <v>59</v>
      </c>
      <c r="V349" s="231" t="s">
        <v>326</v>
      </c>
      <c r="W349" s="232" t="s">
        <v>329</v>
      </c>
      <c r="X349" s="232" t="s">
        <v>58</v>
      </c>
      <c r="Y349" s="230" t="s">
        <v>328</v>
      </c>
      <c r="Z349" s="224" t="s">
        <v>59</v>
      </c>
      <c r="AA349" s="231" t="s">
        <v>326</v>
      </c>
      <c r="AB349" s="230" t="s">
        <v>58</v>
      </c>
      <c r="AC349" s="230" t="s">
        <v>58</v>
      </c>
      <c r="AD349" s="230" t="s">
        <v>58</v>
      </c>
      <c r="AE349" s="230" t="s">
        <v>58</v>
      </c>
      <c r="AF349" s="230" t="s">
        <v>58</v>
      </c>
      <c r="AG349" s="224" t="s">
        <v>59</v>
      </c>
      <c r="AH349" s="224" t="s">
        <v>59</v>
      </c>
      <c r="AI349" s="230" t="s">
        <v>58</v>
      </c>
      <c r="AJ349" s="230" t="s">
        <v>58</v>
      </c>
      <c r="AK349" s="230" t="s">
        <v>58</v>
      </c>
      <c r="AL349" s="224" t="s">
        <v>59</v>
      </c>
      <c r="AM349" s="224" t="s">
        <v>59</v>
      </c>
      <c r="AN349" s="230" t="s">
        <v>58</v>
      </c>
      <c r="AO349" s="224" t="s">
        <v>59</v>
      </c>
      <c r="AP349" s="224" t="s">
        <v>59</v>
      </c>
      <c r="AQ349" s="224" t="s">
        <v>59</v>
      </c>
      <c r="AR349" s="230" t="s">
        <v>58</v>
      </c>
      <c r="AS349" s="224" t="s">
        <v>59</v>
      </c>
      <c r="AT349" s="230" t="s">
        <v>58</v>
      </c>
      <c r="AU349" s="224" t="s">
        <v>59</v>
      </c>
      <c r="AV349" s="230" t="s">
        <v>58</v>
      </c>
      <c r="AW349" s="230" t="s">
        <v>58</v>
      </c>
      <c r="AX349" s="230" t="s">
        <v>328</v>
      </c>
      <c r="AY349" s="230" t="s">
        <v>329</v>
      </c>
      <c r="AZ349" s="224" t="s">
        <v>59</v>
      </c>
      <c r="BA349" s="230" t="s">
        <v>58</v>
      </c>
      <c r="BB349" s="224" t="s">
        <v>59</v>
      </c>
      <c r="BC349" s="230" t="s">
        <v>58</v>
      </c>
    </row>
    <row r="350" spans="1:55" ht="48" customHeight="1">
      <c r="B350" s="19"/>
      <c r="C350" s="131"/>
      <c r="D350" s="131"/>
      <c r="E350" s="131"/>
      <c r="F350" s="131"/>
      <c r="G350" s="131"/>
      <c r="H350" s="131"/>
      <c r="I350" s="233" t="s">
        <v>81</v>
      </c>
      <c r="J350" s="234">
        <v>2</v>
      </c>
      <c r="K350" s="234">
        <v>0</v>
      </c>
      <c r="L350" s="235">
        <v>3</v>
      </c>
      <c r="M350" s="236">
        <v>2</v>
      </c>
      <c r="N350" s="797"/>
      <c r="O350" s="785"/>
      <c r="P350" s="807"/>
      <c r="Q350" s="807"/>
      <c r="R350" s="807"/>
      <c r="S350" s="807"/>
      <c r="T350" s="807"/>
      <c r="U350" s="807"/>
      <c r="V350" s="807"/>
      <c r="W350" s="807"/>
      <c r="X350" s="807"/>
      <c r="Y350" s="807"/>
      <c r="Z350" s="807"/>
      <c r="AA350" s="807"/>
      <c r="AB350" s="807"/>
      <c r="AC350" s="807"/>
      <c r="AD350" s="807"/>
      <c r="AE350" s="807"/>
      <c r="AF350" s="807"/>
      <c r="AG350" s="807"/>
      <c r="AH350" s="807"/>
      <c r="AI350" s="807"/>
      <c r="AJ350" s="807"/>
      <c r="AK350" s="807"/>
      <c r="AL350" s="807"/>
      <c r="AM350" s="807"/>
      <c r="AN350" s="807"/>
      <c r="AO350" s="807"/>
      <c r="AP350" s="807"/>
      <c r="AQ350" s="807"/>
      <c r="AR350" s="807"/>
      <c r="AS350" s="807"/>
      <c r="AT350" s="807"/>
      <c r="AU350" s="807"/>
      <c r="AV350" s="807"/>
      <c r="AW350" s="807"/>
      <c r="AX350" s="807"/>
      <c r="AY350" s="807"/>
      <c r="AZ350" s="807"/>
      <c r="BA350" s="807"/>
      <c r="BB350" s="807"/>
      <c r="BC350" s="808"/>
    </row>
    <row r="351" spans="1:55" ht="80.25" customHeight="1">
      <c r="B351" s="36" t="s">
        <v>331</v>
      </c>
      <c r="C351" s="237" t="s">
        <v>332</v>
      </c>
      <c r="D351" s="237"/>
      <c r="E351" s="237"/>
      <c r="F351" s="237"/>
      <c r="G351" s="237"/>
      <c r="H351" s="237"/>
      <c r="I351" s="237"/>
      <c r="J351" s="237"/>
      <c r="K351" s="237"/>
      <c r="L351" s="237"/>
      <c r="M351" s="237"/>
      <c r="N351" s="796" t="s">
        <v>333</v>
      </c>
      <c r="O351" s="798"/>
      <c r="P351" s="798"/>
      <c r="Q351" s="798"/>
      <c r="R351" s="798"/>
      <c r="S351" s="798"/>
      <c r="T351" s="798"/>
      <c r="U351" s="798"/>
      <c r="V351" s="798"/>
      <c r="W351" s="798"/>
      <c r="X351" s="798"/>
      <c r="Y351" s="798"/>
      <c r="Z351" s="798"/>
      <c r="AA351" s="798"/>
      <c r="AB351" s="798"/>
      <c r="AC351" s="798"/>
      <c r="AD351" s="798"/>
      <c r="AE351" s="798"/>
      <c r="AF351" s="798"/>
      <c r="AG351" s="798"/>
      <c r="AH351" s="798"/>
      <c r="AI351" s="798"/>
      <c r="AJ351" s="798"/>
      <c r="AK351" s="798"/>
      <c r="AL351" s="798"/>
      <c r="AM351" s="798"/>
      <c r="AN351" s="798"/>
      <c r="AO351" s="798"/>
      <c r="AP351" s="798"/>
      <c r="AQ351" s="798"/>
      <c r="AR351" s="798"/>
      <c r="AS351" s="798"/>
      <c r="AT351" s="798"/>
      <c r="AU351" s="798"/>
      <c r="AV351" s="798"/>
      <c r="AW351" s="798"/>
      <c r="AX351" s="798"/>
      <c r="AY351" s="798"/>
      <c r="AZ351" s="798"/>
      <c r="BA351" s="798"/>
      <c r="BB351" s="798"/>
      <c r="BC351" s="799"/>
    </row>
    <row r="352" spans="1:55" ht="15.75">
      <c r="B352" s="19"/>
      <c r="C352" s="800"/>
      <c r="D352" s="800"/>
      <c r="E352" s="800"/>
      <c r="F352" s="54"/>
      <c r="G352" s="54"/>
      <c r="H352" s="54"/>
      <c r="I352" s="54"/>
      <c r="J352" s="54"/>
      <c r="K352" s="131"/>
      <c r="L352" s="131"/>
      <c r="M352" s="131"/>
      <c r="N352" s="797"/>
      <c r="O352" s="239"/>
      <c r="P352" s="238"/>
      <c r="Q352" s="238"/>
      <c r="R352" s="238"/>
      <c r="S352" s="238"/>
      <c r="T352" s="238"/>
      <c r="U352" s="238"/>
      <c r="V352" s="238"/>
      <c r="W352" s="769"/>
      <c r="X352" s="769"/>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8"/>
      <c r="AY352" s="238"/>
      <c r="AZ352" s="238"/>
      <c r="BA352" s="238"/>
      <c r="BB352" s="238"/>
      <c r="BC352" s="733"/>
    </row>
    <row r="353" spans="2:55" ht="60.75" customHeight="1">
      <c r="B353" s="19"/>
      <c r="C353" s="121" t="s">
        <v>147</v>
      </c>
      <c r="D353" s="121"/>
      <c r="E353" s="121"/>
      <c r="F353" s="131"/>
      <c r="G353" s="131"/>
      <c r="H353" s="131"/>
      <c r="I353" s="137"/>
      <c r="J353" s="240" t="s">
        <v>334</v>
      </c>
      <c r="K353" s="240" t="s">
        <v>335</v>
      </c>
      <c r="L353" s="240" t="s">
        <v>336</v>
      </c>
      <c r="M353" s="241" t="s">
        <v>337</v>
      </c>
      <c r="N353" s="797"/>
      <c r="O353" s="784"/>
      <c r="P353" s="49" t="s">
        <v>59</v>
      </c>
      <c r="Q353" s="49" t="s">
        <v>59</v>
      </c>
      <c r="R353" s="242" t="s">
        <v>336</v>
      </c>
      <c r="S353" s="242" t="s">
        <v>334</v>
      </c>
      <c r="T353" s="242" t="s">
        <v>336</v>
      </c>
      <c r="U353" s="242" t="s">
        <v>334</v>
      </c>
      <c r="V353" s="242" t="s">
        <v>336</v>
      </c>
      <c r="W353" s="243" t="s">
        <v>336</v>
      </c>
      <c r="X353" s="243" t="s">
        <v>335</v>
      </c>
      <c r="Y353" s="242" t="s">
        <v>336</v>
      </c>
      <c r="Z353" s="244" t="s">
        <v>335</v>
      </c>
      <c r="AA353" s="242" t="s">
        <v>334</v>
      </c>
      <c r="AB353" s="242" t="s">
        <v>336</v>
      </c>
      <c r="AC353" s="242" t="s">
        <v>336</v>
      </c>
      <c r="AD353" s="242" t="s">
        <v>334</v>
      </c>
      <c r="AE353" s="246" t="s">
        <v>337</v>
      </c>
      <c r="AF353" s="242" t="s">
        <v>334</v>
      </c>
      <c r="AG353" s="242" t="s">
        <v>336</v>
      </c>
      <c r="AH353" s="242" t="s">
        <v>334</v>
      </c>
      <c r="AI353" s="242" t="s">
        <v>336</v>
      </c>
      <c r="AJ353" s="242" t="s">
        <v>336</v>
      </c>
      <c r="AK353" s="242" t="s">
        <v>336</v>
      </c>
      <c r="AL353" s="242" t="s">
        <v>336</v>
      </c>
      <c r="AM353" s="49" t="s">
        <v>59</v>
      </c>
      <c r="AN353" s="242" t="s">
        <v>336</v>
      </c>
      <c r="AO353" s="242" t="s">
        <v>336</v>
      </c>
      <c r="AP353" s="242" t="s">
        <v>334</v>
      </c>
      <c r="AQ353" s="244" t="s">
        <v>335</v>
      </c>
      <c r="AR353" s="242" t="s">
        <v>336</v>
      </c>
      <c r="AS353" s="244" t="s">
        <v>335</v>
      </c>
      <c r="AT353" s="242" t="s">
        <v>336</v>
      </c>
      <c r="AU353" s="242" t="s">
        <v>336</v>
      </c>
      <c r="AV353" s="242" t="s">
        <v>336</v>
      </c>
      <c r="AW353" s="246" t="s">
        <v>337</v>
      </c>
      <c r="AX353" s="242" t="s">
        <v>334</v>
      </c>
      <c r="AY353" s="49" t="s">
        <v>59</v>
      </c>
      <c r="AZ353" s="242" t="s">
        <v>334</v>
      </c>
      <c r="BA353" s="242" t="s">
        <v>336</v>
      </c>
      <c r="BB353" s="242" t="s">
        <v>334</v>
      </c>
      <c r="BC353" s="242" t="s">
        <v>334</v>
      </c>
    </row>
    <row r="354" spans="2:55" ht="50.25" customHeight="1">
      <c r="B354" s="19"/>
      <c r="C354" s="131"/>
      <c r="D354" s="131"/>
      <c r="E354" s="131"/>
      <c r="F354" s="131"/>
      <c r="G354" s="131"/>
      <c r="H354" s="131"/>
      <c r="I354" s="245"/>
      <c r="J354" s="780">
        <v>0.34</v>
      </c>
      <c r="K354" s="780">
        <v>0.10526315789473684</v>
      </c>
      <c r="L354" s="780">
        <v>0.5</v>
      </c>
      <c r="M354" s="780">
        <v>5.2631578947368418E-2</v>
      </c>
      <c r="N354" s="797"/>
      <c r="O354" s="785"/>
      <c r="P354" s="148"/>
      <c r="Q354" s="148"/>
      <c r="R354" s="148"/>
      <c r="S354" s="148"/>
      <c r="T354" s="148"/>
      <c r="U354" s="148"/>
      <c r="V354" s="148"/>
      <c r="W354" s="768"/>
      <c r="X354" s="76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734"/>
    </row>
    <row r="355" spans="2:55" ht="50.25" customHeight="1">
      <c r="B355" s="19"/>
      <c r="C355" s="131"/>
      <c r="D355" s="131"/>
      <c r="E355" s="131"/>
      <c r="F355" s="131"/>
      <c r="G355" s="131"/>
      <c r="H355" s="131"/>
      <c r="I355" s="245"/>
      <c r="J355" s="46"/>
      <c r="K355" s="46"/>
      <c r="L355" s="46"/>
      <c r="M355" s="46"/>
      <c r="N355" s="797"/>
      <c r="O355" s="48"/>
      <c r="P355" s="238"/>
      <c r="Q355" s="238"/>
      <c r="R355" s="238"/>
      <c r="S355" s="238"/>
      <c r="T355" s="238"/>
      <c r="U355" s="238"/>
      <c r="V355" s="238"/>
      <c r="W355" s="769"/>
      <c r="X355" s="769"/>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733"/>
    </row>
    <row r="356" spans="2:55" ht="58.35" customHeight="1">
      <c r="B356" s="19"/>
      <c r="C356" s="121" t="s">
        <v>338</v>
      </c>
      <c r="D356" s="131"/>
      <c r="E356" s="131"/>
      <c r="F356" s="131"/>
      <c r="G356" s="131"/>
      <c r="H356" s="131"/>
      <c r="I356" s="131"/>
      <c r="J356" s="240" t="s">
        <v>334</v>
      </c>
      <c r="K356" s="240" t="s">
        <v>335</v>
      </c>
      <c r="L356" s="240" t="s">
        <v>336</v>
      </c>
      <c r="M356" s="241" t="s">
        <v>337</v>
      </c>
      <c r="N356" s="797"/>
      <c r="O356" s="784"/>
      <c r="P356" s="242" t="s">
        <v>334</v>
      </c>
      <c r="Q356" s="49" t="s">
        <v>59</v>
      </c>
      <c r="R356" s="242" t="s">
        <v>336</v>
      </c>
      <c r="S356" s="242" t="s">
        <v>334</v>
      </c>
      <c r="T356" s="242" t="s">
        <v>336</v>
      </c>
      <c r="U356" s="242" t="s">
        <v>334</v>
      </c>
      <c r="V356" s="242" t="s">
        <v>336</v>
      </c>
      <c r="W356" s="247" t="s">
        <v>336</v>
      </c>
      <c r="X356" s="243" t="s">
        <v>335</v>
      </c>
      <c r="Y356" s="242" t="s">
        <v>336</v>
      </c>
      <c r="Z356" s="248" t="s">
        <v>335</v>
      </c>
      <c r="AA356" s="242" t="s">
        <v>334</v>
      </c>
      <c r="AB356" s="242" t="s">
        <v>336</v>
      </c>
      <c r="AC356" s="246" t="s">
        <v>337</v>
      </c>
      <c r="AD356" s="242" t="s">
        <v>334</v>
      </c>
      <c r="AE356" s="246" t="s">
        <v>337</v>
      </c>
      <c r="AF356" s="242" t="s">
        <v>336</v>
      </c>
      <c r="AG356" s="242" t="s">
        <v>336</v>
      </c>
      <c r="AH356" s="242" t="s">
        <v>336</v>
      </c>
      <c r="AI356" s="242" t="s">
        <v>336</v>
      </c>
      <c r="AJ356" s="242" t="s">
        <v>336</v>
      </c>
      <c r="AK356" s="242" t="s">
        <v>336</v>
      </c>
      <c r="AL356" s="242" t="s">
        <v>336</v>
      </c>
      <c r="AM356" s="49" t="s">
        <v>59</v>
      </c>
      <c r="AN356" s="242" t="s">
        <v>336</v>
      </c>
      <c r="AO356" s="242" t="s">
        <v>336</v>
      </c>
      <c r="AP356" s="242" t="s">
        <v>334</v>
      </c>
      <c r="AQ356" s="244" t="s">
        <v>335</v>
      </c>
      <c r="AR356" s="242" t="s">
        <v>336</v>
      </c>
      <c r="AS356" s="244" t="s">
        <v>335</v>
      </c>
      <c r="AT356" s="242" t="s">
        <v>336</v>
      </c>
      <c r="AU356" s="242" t="s">
        <v>336</v>
      </c>
      <c r="AV356" s="242" t="s">
        <v>336</v>
      </c>
      <c r="AW356" s="246" t="s">
        <v>337</v>
      </c>
      <c r="AX356" s="242" t="s">
        <v>334</v>
      </c>
      <c r="AY356" s="49" t="s">
        <v>59</v>
      </c>
      <c r="AZ356" s="242" t="s">
        <v>334</v>
      </c>
      <c r="BA356" s="242" t="s">
        <v>336</v>
      </c>
      <c r="BB356" s="242" t="s">
        <v>334</v>
      </c>
      <c r="BC356" s="242" t="s">
        <v>334</v>
      </c>
    </row>
    <row r="357" spans="2:55" ht="55.5" customHeight="1">
      <c r="B357" s="19"/>
      <c r="C357" s="131"/>
      <c r="D357" s="131"/>
      <c r="E357" s="131"/>
      <c r="F357" s="131"/>
      <c r="G357" s="131"/>
      <c r="H357" s="131"/>
      <c r="I357" s="131"/>
      <c r="J357" s="46">
        <v>0.28205128205128205</v>
      </c>
      <c r="K357" s="46">
        <v>0.12820512820512819</v>
      </c>
      <c r="L357" s="46">
        <v>0.51282051282051277</v>
      </c>
      <c r="M357" s="46">
        <v>7.6923076923076927E-2</v>
      </c>
      <c r="N357" s="797"/>
      <c r="O357" s="785"/>
      <c r="P357" s="148"/>
      <c r="Q357" s="148"/>
      <c r="R357" s="148"/>
      <c r="S357" s="148"/>
      <c r="T357" s="148"/>
      <c r="U357" s="148"/>
      <c r="V357" s="148"/>
      <c r="W357" s="768"/>
      <c r="X357" s="76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734"/>
    </row>
    <row r="358" spans="2:55" ht="58.5" customHeight="1">
      <c r="B358" s="19"/>
      <c r="C358" s="121" t="s">
        <v>122</v>
      </c>
      <c r="D358" s="131"/>
      <c r="E358" s="131"/>
      <c r="F358" s="131"/>
      <c r="G358" s="131"/>
      <c r="H358" s="131"/>
      <c r="I358" s="131"/>
      <c r="J358" s="240" t="s">
        <v>334</v>
      </c>
      <c r="K358" s="240" t="s">
        <v>335</v>
      </c>
      <c r="L358" s="240" t="s">
        <v>336</v>
      </c>
      <c r="M358" s="241" t="s">
        <v>337</v>
      </c>
      <c r="N358" s="797"/>
      <c r="O358" s="784"/>
      <c r="P358" s="49" t="s">
        <v>59</v>
      </c>
      <c r="Q358" s="242" t="s">
        <v>336</v>
      </c>
      <c r="R358" s="242" t="s">
        <v>336</v>
      </c>
      <c r="S358" s="242" t="s">
        <v>334</v>
      </c>
      <c r="T358" s="242" t="s">
        <v>336</v>
      </c>
      <c r="U358" s="242" t="s">
        <v>334</v>
      </c>
      <c r="V358" s="242" t="s">
        <v>336</v>
      </c>
      <c r="W358" s="52" t="s">
        <v>336</v>
      </c>
      <c r="X358" s="243" t="s">
        <v>335</v>
      </c>
      <c r="Y358" s="242" t="s">
        <v>336</v>
      </c>
      <c r="Z358" s="202" t="s">
        <v>335</v>
      </c>
      <c r="AA358" s="242" t="s">
        <v>334</v>
      </c>
      <c r="AB358" s="242" t="s">
        <v>336</v>
      </c>
      <c r="AC358" s="242" t="s">
        <v>336</v>
      </c>
      <c r="AD358" s="242" t="s">
        <v>334</v>
      </c>
      <c r="AE358" s="246" t="s">
        <v>337</v>
      </c>
      <c r="AF358" s="242" t="s">
        <v>336</v>
      </c>
      <c r="AG358" s="242" t="s">
        <v>336</v>
      </c>
      <c r="AH358" s="242" t="s">
        <v>336</v>
      </c>
      <c r="AI358" s="242" t="s">
        <v>336</v>
      </c>
      <c r="AJ358" s="242" t="s">
        <v>336</v>
      </c>
      <c r="AK358" s="242" t="s">
        <v>336</v>
      </c>
      <c r="AL358" s="242" t="s">
        <v>336</v>
      </c>
      <c r="AM358" s="49" t="s">
        <v>59</v>
      </c>
      <c r="AN358" s="246" t="s">
        <v>337</v>
      </c>
      <c r="AO358" s="242" t="s">
        <v>336</v>
      </c>
      <c r="AP358" s="242" t="s">
        <v>334</v>
      </c>
      <c r="AQ358" s="244" t="s">
        <v>335</v>
      </c>
      <c r="AR358" s="242" t="s">
        <v>334</v>
      </c>
      <c r="AS358" s="244" t="s">
        <v>335</v>
      </c>
      <c r="AT358" s="242" t="s">
        <v>336</v>
      </c>
      <c r="AU358" s="242" t="s">
        <v>336</v>
      </c>
      <c r="AV358" s="242" t="s">
        <v>336</v>
      </c>
      <c r="AW358" s="246" t="s">
        <v>337</v>
      </c>
      <c r="AX358" s="242" t="s">
        <v>334</v>
      </c>
      <c r="AY358" s="49" t="s">
        <v>59</v>
      </c>
      <c r="AZ358" s="242" t="s">
        <v>334</v>
      </c>
      <c r="BA358" s="242" t="s">
        <v>336</v>
      </c>
      <c r="BB358" s="242" t="s">
        <v>334</v>
      </c>
      <c r="BC358" s="242" t="s">
        <v>334</v>
      </c>
    </row>
    <row r="359" spans="2:55" ht="60" customHeight="1">
      <c r="B359" s="19"/>
      <c r="C359" s="131"/>
      <c r="D359" s="131"/>
      <c r="E359" s="131"/>
      <c r="F359" s="131"/>
      <c r="G359" s="131"/>
      <c r="H359" s="131"/>
      <c r="I359" s="249"/>
      <c r="J359" s="46">
        <v>0.30769230769230771</v>
      </c>
      <c r="K359" s="46">
        <v>0.10256410256410256</v>
      </c>
      <c r="L359" s="46">
        <v>0.51282051282051277</v>
      </c>
      <c r="M359" s="46">
        <v>7.6923076923076927E-2</v>
      </c>
      <c r="N359" s="797"/>
      <c r="O359" s="785"/>
      <c r="P359" s="148"/>
      <c r="Q359" s="148"/>
      <c r="R359" s="148"/>
      <c r="S359" s="148"/>
      <c r="T359" s="148"/>
      <c r="U359" s="148"/>
      <c r="V359" s="148"/>
      <c r="W359" s="768"/>
      <c r="X359" s="76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734"/>
    </row>
    <row r="360" spans="2:55" ht="58.5" customHeight="1">
      <c r="B360" s="19"/>
      <c r="C360" s="121" t="s">
        <v>123</v>
      </c>
      <c r="D360" s="131"/>
      <c r="E360" s="131"/>
      <c r="F360" s="131"/>
      <c r="G360" s="131"/>
      <c r="H360" s="131"/>
      <c r="I360" s="131"/>
      <c r="J360" s="240" t="s">
        <v>334</v>
      </c>
      <c r="K360" s="240" t="s">
        <v>335</v>
      </c>
      <c r="L360" s="240" t="s">
        <v>336</v>
      </c>
      <c r="M360" s="241" t="s">
        <v>337</v>
      </c>
      <c r="N360" s="797"/>
      <c r="O360" s="784"/>
      <c r="P360" s="49" t="s">
        <v>59</v>
      </c>
      <c r="Q360" s="49" t="s">
        <v>59</v>
      </c>
      <c r="R360" s="242" t="s">
        <v>336</v>
      </c>
      <c r="S360" s="242" t="s">
        <v>334</v>
      </c>
      <c r="T360" s="242" t="s">
        <v>336</v>
      </c>
      <c r="U360" s="242" t="s">
        <v>334</v>
      </c>
      <c r="V360" s="242" t="s">
        <v>336</v>
      </c>
      <c r="W360" s="52" t="s">
        <v>336</v>
      </c>
      <c r="X360" s="243" t="s">
        <v>335</v>
      </c>
      <c r="Y360" s="242" t="s">
        <v>336</v>
      </c>
      <c r="Z360" s="202" t="s">
        <v>335</v>
      </c>
      <c r="AA360" s="242" t="s">
        <v>334</v>
      </c>
      <c r="AB360" s="242" t="s">
        <v>336</v>
      </c>
      <c r="AC360" s="242" t="s">
        <v>336</v>
      </c>
      <c r="AD360" s="242" t="s">
        <v>334</v>
      </c>
      <c r="AE360" s="246" t="s">
        <v>337</v>
      </c>
      <c r="AF360" s="242" t="s">
        <v>336</v>
      </c>
      <c r="AG360" s="242" t="s">
        <v>336</v>
      </c>
      <c r="AH360" s="242" t="s">
        <v>336</v>
      </c>
      <c r="AI360" s="242" t="s">
        <v>336</v>
      </c>
      <c r="AJ360" s="242" t="s">
        <v>336</v>
      </c>
      <c r="AK360" s="242" t="s">
        <v>336</v>
      </c>
      <c r="AL360" s="242" t="s">
        <v>336</v>
      </c>
      <c r="AM360" s="49" t="s">
        <v>59</v>
      </c>
      <c r="AN360" s="242" t="s">
        <v>336</v>
      </c>
      <c r="AO360" s="242" t="s">
        <v>336</v>
      </c>
      <c r="AP360" s="242" t="s">
        <v>334</v>
      </c>
      <c r="AQ360" s="242" t="s">
        <v>334</v>
      </c>
      <c r="AR360" s="242" t="s">
        <v>334</v>
      </c>
      <c r="AS360" s="244" t="s">
        <v>335</v>
      </c>
      <c r="AT360" s="242" t="s">
        <v>336</v>
      </c>
      <c r="AU360" s="242" t="s">
        <v>336</v>
      </c>
      <c r="AV360" s="242" t="s">
        <v>336</v>
      </c>
      <c r="AW360" s="246" t="s">
        <v>337</v>
      </c>
      <c r="AX360" s="242" t="s">
        <v>334</v>
      </c>
      <c r="AY360" s="49" t="s">
        <v>59</v>
      </c>
      <c r="AZ360" s="244" t="s">
        <v>335</v>
      </c>
      <c r="BA360" s="242" t="s">
        <v>336</v>
      </c>
      <c r="BB360" s="242" t="s">
        <v>334</v>
      </c>
      <c r="BC360" s="242" t="s">
        <v>334</v>
      </c>
    </row>
    <row r="361" spans="2:55" ht="60" customHeight="1">
      <c r="B361" s="19"/>
      <c r="C361" s="131"/>
      <c r="D361" s="131"/>
      <c r="E361" s="131"/>
      <c r="F361" s="131"/>
      <c r="G361" s="131"/>
      <c r="H361" s="131"/>
      <c r="I361" s="249"/>
      <c r="J361" s="46">
        <v>0.28947368421052633</v>
      </c>
      <c r="K361" s="46">
        <v>0.10526315789473684</v>
      </c>
      <c r="L361" s="46">
        <v>0.52631578947368418</v>
      </c>
      <c r="M361" s="46">
        <v>7.8947368421052627E-2</v>
      </c>
      <c r="N361" s="797"/>
      <c r="O361" s="785"/>
      <c r="P361" s="148"/>
      <c r="Q361" s="148"/>
      <c r="R361" s="148"/>
      <c r="S361" s="148"/>
      <c r="T361" s="148"/>
      <c r="U361" s="148"/>
      <c r="V361" s="148"/>
      <c r="W361" s="768"/>
      <c r="X361" s="76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734"/>
    </row>
    <row r="362" spans="2:55" ht="58.5" customHeight="1">
      <c r="B362" s="19"/>
      <c r="C362" s="121" t="s">
        <v>124</v>
      </c>
      <c r="D362" s="131"/>
      <c r="E362" s="131"/>
      <c r="F362" s="131"/>
      <c r="G362" s="131"/>
      <c r="H362" s="131"/>
      <c r="I362" s="131"/>
      <c r="J362" s="240" t="s">
        <v>334</v>
      </c>
      <c r="K362" s="240" t="s">
        <v>335</v>
      </c>
      <c r="L362" s="240" t="s">
        <v>336</v>
      </c>
      <c r="M362" s="241" t="s">
        <v>337</v>
      </c>
      <c r="N362" s="797"/>
      <c r="O362" s="784"/>
      <c r="P362" s="242" t="s">
        <v>334</v>
      </c>
      <c r="Q362" s="49" t="s">
        <v>59</v>
      </c>
      <c r="R362" s="242" t="s">
        <v>336</v>
      </c>
      <c r="S362" s="242" t="s">
        <v>334</v>
      </c>
      <c r="T362" s="242" t="s">
        <v>336</v>
      </c>
      <c r="U362" s="242" t="s">
        <v>334</v>
      </c>
      <c r="V362" s="242" t="s">
        <v>336</v>
      </c>
      <c r="W362" s="247" t="s">
        <v>336</v>
      </c>
      <c r="X362" s="243" t="s">
        <v>335</v>
      </c>
      <c r="Y362" s="242" t="s">
        <v>336</v>
      </c>
      <c r="Z362" s="242" t="s">
        <v>335</v>
      </c>
      <c r="AA362" s="246" t="s">
        <v>337</v>
      </c>
      <c r="AB362" s="242" t="s">
        <v>336</v>
      </c>
      <c r="AC362" s="242" t="s">
        <v>336</v>
      </c>
      <c r="AD362" s="242" t="s">
        <v>334</v>
      </c>
      <c r="AE362" s="246" t="s">
        <v>337</v>
      </c>
      <c r="AF362" s="242" t="s">
        <v>336</v>
      </c>
      <c r="AG362" s="242" t="s">
        <v>336</v>
      </c>
      <c r="AH362" s="242" t="s">
        <v>336</v>
      </c>
      <c r="AI362" s="242" t="s">
        <v>336</v>
      </c>
      <c r="AJ362" s="242" t="s">
        <v>336</v>
      </c>
      <c r="AK362" s="242" t="s">
        <v>336</v>
      </c>
      <c r="AL362" s="242" t="s">
        <v>336</v>
      </c>
      <c r="AM362" s="49" t="s">
        <v>59</v>
      </c>
      <c r="AN362" s="246" t="s">
        <v>337</v>
      </c>
      <c r="AO362" s="242" t="s">
        <v>336</v>
      </c>
      <c r="AP362" s="242" t="s">
        <v>334</v>
      </c>
      <c r="AQ362" s="242" t="s">
        <v>334</v>
      </c>
      <c r="AR362" s="242" t="s">
        <v>334</v>
      </c>
      <c r="AS362" s="244" t="s">
        <v>335</v>
      </c>
      <c r="AT362" s="242" t="s">
        <v>336</v>
      </c>
      <c r="AU362" s="242" t="s">
        <v>336</v>
      </c>
      <c r="AV362" s="246" t="s">
        <v>337</v>
      </c>
      <c r="AW362" s="246" t="s">
        <v>337</v>
      </c>
      <c r="AX362" s="242" t="s">
        <v>334</v>
      </c>
      <c r="AY362" s="49" t="s">
        <v>59</v>
      </c>
      <c r="AZ362" s="242" t="s">
        <v>334</v>
      </c>
      <c r="BA362" s="242" t="s">
        <v>336</v>
      </c>
      <c r="BB362" s="242" t="s">
        <v>334</v>
      </c>
      <c r="BC362" s="242" t="s">
        <v>334</v>
      </c>
    </row>
    <row r="363" spans="2:55" ht="50.25" customHeight="1">
      <c r="B363" s="19"/>
      <c r="C363" s="131"/>
      <c r="D363" s="131"/>
      <c r="E363" s="131"/>
      <c r="F363" s="131"/>
      <c r="G363" s="131"/>
      <c r="H363" s="131"/>
      <c r="I363" s="131"/>
      <c r="J363" s="46">
        <v>0.33333333333333331</v>
      </c>
      <c r="K363" s="46">
        <v>7.6923076923076927E-2</v>
      </c>
      <c r="L363" s="46">
        <v>0.46153846153846156</v>
      </c>
      <c r="M363" s="46">
        <v>0.12820512820512819</v>
      </c>
      <c r="N363" s="797"/>
      <c r="O363" s="785"/>
      <c r="P363" s="148"/>
      <c r="Q363" s="148"/>
      <c r="R363" s="148"/>
      <c r="S363" s="148"/>
      <c r="T363" s="148"/>
      <c r="U363" s="148"/>
      <c r="V363" s="148"/>
      <c r="W363" s="768"/>
      <c r="X363" s="76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734"/>
    </row>
    <row r="364" spans="2:55" ht="58.5" customHeight="1">
      <c r="B364" s="19"/>
      <c r="C364" s="121" t="s">
        <v>125</v>
      </c>
      <c r="D364" s="131"/>
      <c r="E364" s="131"/>
      <c r="F364" s="131"/>
      <c r="G364" s="131"/>
      <c r="H364" s="131"/>
      <c r="I364" s="131"/>
      <c r="J364" s="240" t="s">
        <v>334</v>
      </c>
      <c r="K364" s="240" t="s">
        <v>335</v>
      </c>
      <c r="L364" s="240" t="s">
        <v>336</v>
      </c>
      <c r="M364" s="241" t="s">
        <v>337</v>
      </c>
      <c r="N364" s="797"/>
      <c r="O364" s="784"/>
      <c r="P364" s="49" t="s">
        <v>59</v>
      </c>
      <c r="Q364" s="49" t="s">
        <v>59</v>
      </c>
      <c r="R364" s="242" t="s">
        <v>336</v>
      </c>
      <c r="S364" s="242" t="s">
        <v>334</v>
      </c>
      <c r="T364" s="242" t="s">
        <v>336</v>
      </c>
      <c r="U364" s="242" t="s">
        <v>334</v>
      </c>
      <c r="V364" s="49" t="s">
        <v>59</v>
      </c>
      <c r="W364" s="247" t="s">
        <v>336</v>
      </c>
      <c r="X364" s="243" t="s">
        <v>335</v>
      </c>
      <c r="Y364" s="242" t="s">
        <v>336</v>
      </c>
      <c r="Z364" s="244" t="s">
        <v>335</v>
      </c>
      <c r="AA364" s="242" t="s">
        <v>334</v>
      </c>
      <c r="AB364" s="242" t="s">
        <v>336</v>
      </c>
      <c r="AC364" s="242" t="s">
        <v>334</v>
      </c>
      <c r="AD364" s="242" t="s">
        <v>334</v>
      </c>
      <c r="AE364" s="246" t="s">
        <v>337</v>
      </c>
      <c r="AF364" s="242" t="s">
        <v>336</v>
      </c>
      <c r="AG364" s="242" t="s">
        <v>336</v>
      </c>
      <c r="AH364" s="242" t="s">
        <v>336</v>
      </c>
      <c r="AI364" s="242" t="s">
        <v>336</v>
      </c>
      <c r="AJ364" s="242" t="s">
        <v>336</v>
      </c>
      <c r="AK364" s="242" t="s">
        <v>336</v>
      </c>
      <c r="AL364" s="242" t="s">
        <v>334</v>
      </c>
      <c r="AM364" s="49" t="s">
        <v>59</v>
      </c>
      <c r="AN364" s="246" t="s">
        <v>337</v>
      </c>
      <c r="AO364" s="242" t="s">
        <v>336</v>
      </c>
      <c r="AP364" s="242" t="s">
        <v>334</v>
      </c>
      <c r="AQ364" s="244" t="s">
        <v>335</v>
      </c>
      <c r="AR364" s="242" t="s">
        <v>336</v>
      </c>
      <c r="AS364" s="244" t="s">
        <v>335</v>
      </c>
      <c r="AT364" s="242" t="s">
        <v>336</v>
      </c>
      <c r="AU364" s="242" t="s">
        <v>336</v>
      </c>
      <c r="AV364" s="242" t="s">
        <v>336</v>
      </c>
      <c r="AW364" s="246" t="s">
        <v>337</v>
      </c>
      <c r="AX364" s="242" t="s">
        <v>334</v>
      </c>
      <c r="AY364" s="49" t="s">
        <v>59</v>
      </c>
      <c r="AZ364" s="242" t="s">
        <v>334</v>
      </c>
      <c r="BA364" s="242" t="s">
        <v>336</v>
      </c>
      <c r="BB364" s="242" t="s">
        <v>334</v>
      </c>
      <c r="BC364" s="242" t="s">
        <v>334</v>
      </c>
    </row>
    <row r="365" spans="2:55" ht="51.75" customHeight="1">
      <c r="B365" s="19"/>
      <c r="C365" s="131"/>
      <c r="D365" s="131"/>
      <c r="E365" s="131"/>
      <c r="F365" s="131"/>
      <c r="G365" s="131"/>
      <c r="H365" s="131"/>
      <c r="I365" s="131"/>
      <c r="J365" s="46">
        <v>0.35135135135135137</v>
      </c>
      <c r="K365" s="46">
        <v>0.13513513513513514</v>
      </c>
      <c r="L365" s="46">
        <v>0.43243243243243246</v>
      </c>
      <c r="M365" s="46">
        <v>8.1081081081081086E-2</v>
      </c>
      <c r="N365" s="797"/>
      <c r="O365" s="785"/>
      <c r="P365" s="148"/>
      <c r="Q365" s="148"/>
      <c r="R365" s="148"/>
      <c r="S365" s="148"/>
      <c r="T365" s="148"/>
      <c r="U365" s="148"/>
      <c r="V365" s="148"/>
      <c r="W365" s="768"/>
      <c r="X365" s="76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734"/>
    </row>
    <row r="366" spans="2:55" ht="58.5" customHeight="1">
      <c r="B366" s="19"/>
      <c r="C366" s="121" t="s">
        <v>126</v>
      </c>
      <c r="D366" s="131"/>
      <c r="E366" s="131"/>
      <c r="F366" s="131"/>
      <c r="G366" s="131"/>
      <c r="H366" s="131"/>
      <c r="I366" s="131"/>
      <c r="J366" s="240" t="s">
        <v>334</v>
      </c>
      <c r="K366" s="240" t="s">
        <v>335</v>
      </c>
      <c r="L366" s="240" t="s">
        <v>336</v>
      </c>
      <c r="M366" s="241" t="s">
        <v>337</v>
      </c>
      <c r="N366" s="797"/>
      <c r="O366" s="784"/>
      <c r="P366" s="49" t="s">
        <v>59</v>
      </c>
      <c r="Q366" s="246" t="s">
        <v>337</v>
      </c>
      <c r="R366" s="242" t="s">
        <v>336</v>
      </c>
      <c r="S366" s="242" t="s">
        <v>334</v>
      </c>
      <c r="T366" s="242" t="s">
        <v>336</v>
      </c>
      <c r="U366" s="242" t="s">
        <v>334</v>
      </c>
      <c r="V366" s="242" t="s">
        <v>336</v>
      </c>
      <c r="W366" s="247" t="s">
        <v>336</v>
      </c>
      <c r="X366" s="247" t="s">
        <v>337</v>
      </c>
      <c r="Y366" s="242" t="s">
        <v>336</v>
      </c>
      <c r="Z366" s="244" t="s">
        <v>335</v>
      </c>
      <c r="AA366" s="246" t="s">
        <v>337</v>
      </c>
      <c r="AB366" s="242" t="s">
        <v>336</v>
      </c>
      <c r="AC366" s="246" t="s">
        <v>337</v>
      </c>
      <c r="AD366" s="49" t="s">
        <v>59</v>
      </c>
      <c r="AE366" s="246" t="s">
        <v>337</v>
      </c>
      <c r="AF366" s="242" t="s">
        <v>336</v>
      </c>
      <c r="AG366" s="242" t="s">
        <v>336</v>
      </c>
      <c r="AH366" s="246" t="s">
        <v>337</v>
      </c>
      <c r="AI366" s="242" t="s">
        <v>336</v>
      </c>
      <c r="AJ366" s="242" t="s">
        <v>336</v>
      </c>
      <c r="AK366" s="242" t="s">
        <v>336</v>
      </c>
      <c r="AL366" s="242" t="s">
        <v>336</v>
      </c>
      <c r="AM366" s="49" t="s">
        <v>59</v>
      </c>
      <c r="AN366" s="246" t="s">
        <v>337</v>
      </c>
      <c r="AO366" s="242" t="s">
        <v>336</v>
      </c>
      <c r="AP366" s="242" t="s">
        <v>334</v>
      </c>
      <c r="AQ366" s="244" t="s">
        <v>335</v>
      </c>
      <c r="AR366" s="242" t="s">
        <v>334</v>
      </c>
      <c r="AS366" s="246" t="s">
        <v>337</v>
      </c>
      <c r="AT366" s="242" t="s">
        <v>336</v>
      </c>
      <c r="AU366" s="242" t="s">
        <v>336</v>
      </c>
      <c r="AV366" s="246" t="s">
        <v>337</v>
      </c>
      <c r="AW366" s="246" t="s">
        <v>337</v>
      </c>
      <c r="AX366" s="242" t="s">
        <v>334</v>
      </c>
      <c r="AY366" s="49" t="s">
        <v>59</v>
      </c>
      <c r="AZ366" s="242" t="s">
        <v>334</v>
      </c>
      <c r="BA366" s="49" t="s">
        <v>59</v>
      </c>
      <c r="BB366" s="242" t="s">
        <v>334</v>
      </c>
      <c r="BC366" s="242" t="s">
        <v>334</v>
      </c>
    </row>
    <row r="367" spans="2:55" ht="53.25" customHeight="1">
      <c r="B367" s="19"/>
      <c r="C367" s="131"/>
      <c r="D367" s="131"/>
      <c r="E367" s="131"/>
      <c r="F367" s="131"/>
      <c r="G367" s="131"/>
      <c r="H367" s="131"/>
      <c r="I367" s="131"/>
      <c r="J367" s="46">
        <v>0.24324324324324326</v>
      </c>
      <c r="K367" s="46">
        <v>5.4054054054054057E-2</v>
      </c>
      <c r="L367" s="46">
        <v>0.40540540540540543</v>
      </c>
      <c r="M367" s="46">
        <v>0.29729729729729731</v>
      </c>
      <c r="N367" s="797"/>
      <c r="O367" s="785"/>
      <c r="P367" s="148"/>
      <c r="Q367" s="148"/>
      <c r="R367" s="148"/>
      <c r="S367" s="148"/>
      <c r="T367" s="148"/>
      <c r="U367" s="148"/>
      <c r="V367" s="148"/>
      <c r="W367" s="768"/>
      <c r="X367" s="76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734"/>
    </row>
    <row r="368" spans="2:55" ht="58.5" customHeight="1">
      <c r="B368" s="19"/>
      <c r="C368" s="121" t="s">
        <v>127</v>
      </c>
      <c r="D368" s="131"/>
      <c r="E368" s="131"/>
      <c r="F368" s="131"/>
      <c r="G368" s="131"/>
      <c r="H368" s="131"/>
      <c r="I368" s="131"/>
      <c r="J368" s="240" t="s">
        <v>334</v>
      </c>
      <c r="K368" s="240" t="s">
        <v>335</v>
      </c>
      <c r="L368" s="240" t="s">
        <v>336</v>
      </c>
      <c r="M368" s="241" t="s">
        <v>337</v>
      </c>
      <c r="N368" s="797"/>
      <c r="O368" s="784"/>
      <c r="P368" s="49" t="s">
        <v>59</v>
      </c>
      <c r="Q368" s="49" t="s">
        <v>59</v>
      </c>
      <c r="R368" s="242" t="s">
        <v>336</v>
      </c>
      <c r="S368" s="242" t="s">
        <v>334</v>
      </c>
      <c r="T368" s="242" t="s">
        <v>336</v>
      </c>
      <c r="U368" s="242" t="s">
        <v>336</v>
      </c>
      <c r="V368" s="242" t="s">
        <v>336</v>
      </c>
      <c r="W368" s="250" t="s">
        <v>336</v>
      </c>
      <c r="X368" s="250" t="s">
        <v>59</v>
      </c>
      <c r="Y368" s="242" t="s">
        <v>336</v>
      </c>
      <c r="Z368" s="244" t="s">
        <v>335</v>
      </c>
      <c r="AA368" s="242" t="s">
        <v>334</v>
      </c>
      <c r="AB368" s="242" t="s">
        <v>336</v>
      </c>
      <c r="AC368" s="49" t="s">
        <v>59</v>
      </c>
      <c r="AD368" s="242" t="s">
        <v>334</v>
      </c>
      <c r="AE368" s="246" t="s">
        <v>337</v>
      </c>
      <c r="AF368" s="242" t="s">
        <v>336</v>
      </c>
      <c r="AG368" s="242" t="s">
        <v>336</v>
      </c>
      <c r="AH368" s="242" t="s">
        <v>336</v>
      </c>
      <c r="AI368" s="242" t="s">
        <v>336</v>
      </c>
      <c r="AJ368" s="242" t="s">
        <v>336</v>
      </c>
      <c r="AK368" s="242" t="s">
        <v>336</v>
      </c>
      <c r="AL368" s="242" t="s">
        <v>336</v>
      </c>
      <c r="AM368" s="49" t="s">
        <v>59</v>
      </c>
      <c r="AN368" s="242" t="s">
        <v>336</v>
      </c>
      <c r="AO368" s="242" t="s">
        <v>336</v>
      </c>
      <c r="AP368" s="242" t="s">
        <v>334</v>
      </c>
      <c r="AQ368" s="246" t="s">
        <v>337</v>
      </c>
      <c r="AR368" s="242" t="s">
        <v>334</v>
      </c>
      <c r="AS368" s="246" t="s">
        <v>337</v>
      </c>
      <c r="AT368" s="242" t="s">
        <v>336</v>
      </c>
      <c r="AU368" s="242" t="s">
        <v>336</v>
      </c>
      <c r="AV368" s="242" t="s">
        <v>336</v>
      </c>
      <c r="AW368" s="246" t="s">
        <v>337</v>
      </c>
      <c r="AX368" s="242" t="s">
        <v>334</v>
      </c>
      <c r="AY368" s="49" t="s">
        <v>59</v>
      </c>
      <c r="AZ368" s="242" t="s">
        <v>334</v>
      </c>
      <c r="BA368" s="242" t="s">
        <v>336</v>
      </c>
      <c r="BB368" s="242" t="s">
        <v>334</v>
      </c>
      <c r="BC368" s="242" t="s">
        <v>334</v>
      </c>
    </row>
    <row r="369" spans="2:55" ht="51.75" customHeight="1">
      <c r="B369" s="19"/>
      <c r="C369" s="131"/>
      <c r="D369" s="131"/>
      <c r="E369" s="131"/>
      <c r="F369" s="131"/>
      <c r="G369" s="131"/>
      <c r="H369" s="131"/>
      <c r="I369" s="131"/>
      <c r="J369" s="46">
        <v>0.27777777777777779</v>
      </c>
      <c r="K369" s="46">
        <v>5.5555555555555552E-2</v>
      </c>
      <c r="L369" s="46">
        <v>0.625</v>
      </c>
      <c r="M369" s="46">
        <v>0.1111111111111111</v>
      </c>
      <c r="N369" s="797"/>
      <c r="O369" s="786"/>
      <c r="P369" s="251"/>
      <c r="Q369" s="251"/>
      <c r="R369" s="251"/>
      <c r="S369" s="251"/>
      <c r="T369" s="251"/>
      <c r="U369" s="251"/>
      <c r="V369" s="251"/>
      <c r="W369" s="770"/>
      <c r="X369" s="770"/>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251"/>
      <c r="AY369" s="251"/>
      <c r="AZ369" s="251"/>
      <c r="BA369" s="251"/>
      <c r="BB369" s="251"/>
      <c r="BC369" s="735"/>
    </row>
    <row r="370" spans="2:55" ht="73.349999999999994" customHeight="1">
      <c r="B370" s="252" t="s">
        <v>339</v>
      </c>
      <c r="C370" s="34" t="s">
        <v>340</v>
      </c>
      <c r="D370" s="34"/>
      <c r="E370" s="34"/>
      <c r="F370" s="34"/>
      <c r="G370" s="34"/>
      <c r="H370" s="34"/>
      <c r="I370" s="34"/>
      <c r="J370" s="34"/>
      <c r="K370" s="34"/>
      <c r="L370" s="34"/>
      <c r="M370" s="34"/>
      <c r="N370" s="199" t="s">
        <v>341</v>
      </c>
      <c r="O370" s="22">
        <v>6.8965517241379309E-2</v>
      </c>
      <c r="P370" s="117" t="s">
        <v>53</v>
      </c>
      <c r="Q370" s="117" t="s">
        <v>59</v>
      </c>
      <c r="R370" s="117" t="s">
        <v>53</v>
      </c>
      <c r="S370" s="197" t="s">
        <v>53</v>
      </c>
      <c r="T370" s="196" t="s">
        <v>53</v>
      </c>
      <c r="U370" s="117" t="s">
        <v>53</v>
      </c>
      <c r="V370" s="117" t="s">
        <v>53</v>
      </c>
      <c r="W370" s="120" t="s">
        <v>59</v>
      </c>
      <c r="X370" s="120" t="s">
        <v>59</v>
      </c>
      <c r="Y370" s="117" t="s">
        <v>53</v>
      </c>
      <c r="Z370" s="117" t="s">
        <v>59</v>
      </c>
      <c r="AA370" s="117" t="s">
        <v>53</v>
      </c>
      <c r="AB370" s="117" t="s">
        <v>53</v>
      </c>
      <c r="AC370" s="117" t="s">
        <v>53</v>
      </c>
      <c r="AD370" s="117" t="s">
        <v>59</v>
      </c>
      <c r="AE370" s="117" t="s">
        <v>59</v>
      </c>
      <c r="AF370" s="117" t="s">
        <v>59</v>
      </c>
      <c r="AG370" s="117" t="s">
        <v>59</v>
      </c>
      <c r="AH370" s="117" t="s">
        <v>53</v>
      </c>
      <c r="AI370" s="117" t="s">
        <v>53</v>
      </c>
      <c r="AJ370" s="117" t="s">
        <v>53</v>
      </c>
      <c r="AK370" s="117" t="s">
        <v>53</v>
      </c>
      <c r="AL370" s="117" t="s">
        <v>53</v>
      </c>
      <c r="AM370" s="117" t="s">
        <v>53</v>
      </c>
      <c r="AN370" s="117" t="s">
        <v>59</v>
      </c>
      <c r="AO370" s="117" t="s">
        <v>52</v>
      </c>
      <c r="AP370" s="117" t="s">
        <v>59</v>
      </c>
      <c r="AQ370" s="117" t="s">
        <v>53</v>
      </c>
      <c r="AR370" s="196" t="s">
        <v>53</v>
      </c>
      <c r="AS370" s="117" t="s">
        <v>53</v>
      </c>
      <c r="AT370" s="117" t="s">
        <v>53</v>
      </c>
      <c r="AU370" s="117" t="s">
        <v>53</v>
      </c>
      <c r="AV370" s="117" t="s">
        <v>53</v>
      </c>
      <c r="AW370" s="117" t="s">
        <v>53</v>
      </c>
      <c r="AX370" s="117" t="s">
        <v>53</v>
      </c>
      <c r="AY370" s="117" t="s">
        <v>59</v>
      </c>
      <c r="AZ370" s="117" t="s">
        <v>53</v>
      </c>
      <c r="BA370" s="117" t="s">
        <v>53</v>
      </c>
      <c r="BB370" s="117" t="s">
        <v>52</v>
      </c>
      <c r="BC370" s="117" t="s">
        <v>59</v>
      </c>
    </row>
    <row r="371" spans="2:55" ht="81" customHeight="1">
      <c r="B371" s="36" t="s">
        <v>342</v>
      </c>
      <c r="C371" s="37" t="s">
        <v>343</v>
      </c>
      <c r="D371" s="37"/>
      <c r="E371" s="37"/>
      <c r="F371" s="37"/>
      <c r="G371" s="37"/>
      <c r="H371" s="37"/>
      <c r="I371" s="37"/>
      <c r="J371" s="37"/>
      <c r="K371" s="37"/>
      <c r="L371" s="37"/>
      <c r="M371" s="37"/>
      <c r="N371" s="253" t="s">
        <v>344</v>
      </c>
      <c r="O371" s="22">
        <v>0.70967741935483875</v>
      </c>
      <c r="P371" s="117" t="s">
        <v>59</v>
      </c>
      <c r="Q371" s="117" t="s">
        <v>52</v>
      </c>
      <c r="R371" s="117" t="s">
        <v>52</v>
      </c>
      <c r="S371" s="119" t="s">
        <v>53</v>
      </c>
      <c r="T371" s="117" t="s">
        <v>52</v>
      </c>
      <c r="U371" s="117" t="s">
        <v>52</v>
      </c>
      <c r="V371" s="117" t="s">
        <v>52</v>
      </c>
      <c r="W371" s="120" t="s">
        <v>59</v>
      </c>
      <c r="X371" s="120" t="s">
        <v>53</v>
      </c>
      <c r="Y371" s="117" t="s">
        <v>52</v>
      </c>
      <c r="Z371" s="117" t="s">
        <v>59</v>
      </c>
      <c r="AA371" s="117" t="s">
        <v>52</v>
      </c>
      <c r="AB371" s="117" t="s">
        <v>52</v>
      </c>
      <c r="AC371" s="117" t="s">
        <v>52</v>
      </c>
      <c r="AD371" s="117" t="s">
        <v>53</v>
      </c>
      <c r="AE371" s="117" t="s">
        <v>52</v>
      </c>
      <c r="AF371" s="117" t="s">
        <v>53</v>
      </c>
      <c r="AG371" s="117" t="s">
        <v>59</v>
      </c>
      <c r="AH371" s="117" t="s">
        <v>53</v>
      </c>
      <c r="AI371" s="117" t="s">
        <v>52</v>
      </c>
      <c r="AJ371" s="117" t="s">
        <v>52</v>
      </c>
      <c r="AK371" s="117" t="s">
        <v>52</v>
      </c>
      <c r="AL371" s="117" t="s">
        <v>52</v>
      </c>
      <c r="AM371" s="117" t="s">
        <v>59</v>
      </c>
      <c r="AN371" s="196" t="s">
        <v>52</v>
      </c>
      <c r="AO371" s="117" t="s">
        <v>52</v>
      </c>
      <c r="AP371" s="117" t="s">
        <v>53</v>
      </c>
      <c r="AQ371" s="117" t="s">
        <v>59</v>
      </c>
      <c r="AR371" s="196" t="s">
        <v>53</v>
      </c>
      <c r="AS371" s="117" t="s">
        <v>52</v>
      </c>
      <c r="AT371" s="117" t="s">
        <v>52</v>
      </c>
      <c r="AU371" s="117" t="s">
        <v>52</v>
      </c>
      <c r="AV371" s="117" t="s">
        <v>59</v>
      </c>
      <c r="AW371" s="117" t="s">
        <v>52</v>
      </c>
      <c r="AX371" s="117" t="s">
        <v>52</v>
      </c>
      <c r="AY371" s="117" t="s">
        <v>59</v>
      </c>
      <c r="AZ371" s="117" t="s">
        <v>59</v>
      </c>
      <c r="BA371" s="117" t="s">
        <v>53</v>
      </c>
      <c r="BB371" s="117" t="s">
        <v>52</v>
      </c>
      <c r="BC371" s="117" t="s">
        <v>59</v>
      </c>
    </row>
    <row r="372" spans="2:55" ht="59.25" customHeight="1">
      <c r="B372" s="254" t="s">
        <v>345</v>
      </c>
      <c r="C372" s="237" t="s">
        <v>346</v>
      </c>
      <c r="D372" s="237"/>
      <c r="E372" s="237"/>
      <c r="F372" s="237"/>
      <c r="G372" s="237"/>
      <c r="H372" s="237"/>
      <c r="I372" s="237"/>
      <c r="J372" s="237"/>
      <c r="K372" s="237"/>
      <c r="L372" s="237"/>
      <c r="M372" s="237"/>
      <c r="N372" s="744"/>
      <c r="O372" s="22"/>
      <c r="P372" s="255"/>
      <c r="Q372" s="255"/>
      <c r="R372" s="255"/>
      <c r="S372" s="255"/>
      <c r="T372" s="255"/>
      <c r="U372" s="255"/>
      <c r="V372" s="255"/>
      <c r="W372" s="771"/>
      <c r="X372" s="771"/>
      <c r="Y372" s="255"/>
      <c r="Z372" s="255"/>
      <c r="AA372" s="255"/>
      <c r="AB372" s="255"/>
      <c r="AC372" s="255"/>
      <c r="AD372" s="255"/>
      <c r="AE372" s="255"/>
      <c r="AF372" s="255"/>
      <c r="AG372" s="255"/>
      <c r="AH372" s="255"/>
      <c r="AI372" s="255"/>
      <c r="AJ372" s="255"/>
      <c r="AK372" s="255"/>
      <c r="AL372" s="255"/>
      <c r="AM372" s="255"/>
      <c r="AN372" s="255"/>
      <c r="AO372" s="255"/>
      <c r="AP372" s="255"/>
      <c r="AQ372" s="255"/>
      <c r="AR372" s="255"/>
      <c r="AS372" s="255"/>
      <c r="AT372" s="255"/>
      <c r="AU372" s="255"/>
      <c r="AV372" s="255"/>
      <c r="AW372" s="255"/>
      <c r="AX372" s="255"/>
      <c r="AY372" s="255"/>
      <c r="AZ372" s="255"/>
      <c r="BA372" s="255"/>
      <c r="BB372" s="255"/>
      <c r="BC372" s="736"/>
    </row>
    <row r="373" spans="2:55" ht="228" customHeight="1">
      <c r="B373" s="19"/>
      <c r="C373" s="787"/>
      <c r="D373" s="787"/>
      <c r="E373" s="787"/>
      <c r="F373" s="787"/>
      <c r="G373" s="787"/>
      <c r="H373" s="788"/>
      <c r="I373" s="256" t="s">
        <v>347</v>
      </c>
      <c r="J373" s="256" t="s">
        <v>348</v>
      </c>
      <c r="K373" s="257" t="s">
        <v>349</v>
      </c>
      <c r="L373" s="258" t="s">
        <v>350</v>
      </c>
      <c r="M373" s="258" t="s">
        <v>351</v>
      </c>
      <c r="N373" s="744" t="s">
        <v>352</v>
      </c>
      <c r="O373" s="789"/>
      <c r="P373" s="792"/>
      <c r="Q373" s="792"/>
      <c r="R373" s="792"/>
      <c r="S373" s="792"/>
      <c r="T373" s="792"/>
      <c r="U373" s="792"/>
      <c r="V373" s="792"/>
      <c r="W373" s="792"/>
      <c r="X373" s="792"/>
      <c r="Y373" s="792"/>
      <c r="Z373" s="792"/>
      <c r="AA373" s="792"/>
      <c r="AB373" s="792"/>
      <c r="AC373" s="792"/>
      <c r="AD373" s="792"/>
      <c r="AE373" s="792"/>
      <c r="AF373" s="792"/>
      <c r="AG373" s="792"/>
      <c r="AH373" s="792"/>
      <c r="AI373" s="792"/>
      <c r="AJ373" s="792"/>
      <c r="AK373" s="792"/>
      <c r="AL373" s="792"/>
      <c r="AM373" s="792"/>
      <c r="AN373" s="792"/>
      <c r="AO373" s="792"/>
      <c r="AP373" s="792"/>
      <c r="AQ373" s="792"/>
      <c r="AR373" s="792"/>
      <c r="AS373" s="792"/>
      <c r="AT373" s="792"/>
      <c r="AU373" s="792"/>
      <c r="AV373" s="792"/>
      <c r="AW373" s="792"/>
      <c r="AX373" s="792"/>
      <c r="AY373" s="792"/>
      <c r="AZ373" s="792"/>
      <c r="BA373" s="792"/>
      <c r="BB373" s="792"/>
      <c r="BC373" s="793"/>
    </row>
    <row r="374" spans="2:55" ht="21.75" customHeight="1">
      <c r="B374" s="19"/>
      <c r="C374" s="131"/>
      <c r="D374" s="131"/>
      <c r="E374" s="131"/>
      <c r="F374" s="131"/>
      <c r="G374" s="131"/>
      <c r="H374" s="132"/>
      <c r="I374" s="45">
        <v>0.3</v>
      </c>
      <c r="J374" s="45">
        <v>0.45</v>
      </c>
      <c r="K374" s="45">
        <v>0.15</v>
      </c>
      <c r="L374" s="45">
        <v>0.1</v>
      </c>
      <c r="M374" s="46">
        <v>0.39393939393939392</v>
      </c>
      <c r="N374" s="199"/>
      <c r="O374" s="790"/>
      <c r="P374" s="794"/>
      <c r="Q374" s="794"/>
      <c r="R374" s="794"/>
      <c r="S374" s="794"/>
      <c r="T374" s="794"/>
      <c r="U374" s="794"/>
      <c r="V374" s="794"/>
      <c r="W374" s="794"/>
      <c r="X374" s="794"/>
      <c r="Y374" s="794"/>
      <c r="Z374" s="794"/>
      <c r="AA374" s="794"/>
      <c r="AB374" s="794"/>
      <c r="AC374" s="794"/>
      <c r="AD374" s="794"/>
      <c r="AE374" s="794"/>
      <c r="AF374" s="794"/>
      <c r="AG374" s="794"/>
      <c r="AH374" s="794"/>
      <c r="AI374" s="794"/>
      <c r="AJ374" s="794"/>
      <c r="AK374" s="794"/>
      <c r="AL374" s="794"/>
      <c r="AM374" s="794"/>
      <c r="AN374" s="794"/>
      <c r="AO374" s="794"/>
      <c r="AP374" s="794"/>
      <c r="AQ374" s="794"/>
      <c r="AR374" s="794"/>
      <c r="AS374" s="794"/>
      <c r="AT374" s="794"/>
      <c r="AU374" s="794"/>
      <c r="AV374" s="794"/>
      <c r="AW374" s="794"/>
      <c r="AX374" s="794"/>
      <c r="AY374" s="794"/>
      <c r="AZ374" s="794"/>
      <c r="BA374" s="794"/>
      <c r="BB374" s="794"/>
      <c r="BC374" s="795"/>
    </row>
    <row r="375" spans="2:55" ht="45" customHeight="1" thickBot="1">
      <c r="B375" s="19"/>
      <c r="C375" s="259"/>
      <c r="D375" s="259"/>
      <c r="E375" s="259"/>
      <c r="F375" s="259"/>
      <c r="G375" s="259"/>
      <c r="H375" s="260" t="s">
        <v>81</v>
      </c>
      <c r="I375" s="261">
        <v>6</v>
      </c>
      <c r="J375" s="261">
        <v>9</v>
      </c>
      <c r="K375" s="261">
        <v>3</v>
      </c>
      <c r="L375" s="262">
        <v>2</v>
      </c>
      <c r="M375" s="262">
        <v>13</v>
      </c>
      <c r="N375" s="199"/>
      <c r="O375" s="791"/>
      <c r="P375" s="263" t="s">
        <v>59</v>
      </c>
      <c r="Q375" s="278" t="s">
        <v>348</v>
      </c>
      <c r="R375" s="278" t="s">
        <v>348</v>
      </c>
      <c r="S375" s="278" t="s">
        <v>351</v>
      </c>
      <c r="T375" s="278" t="s">
        <v>349</v>
      </c>
      <c r="U375" s="278" t="s">
        <v>351</v>
      </c>
      <c r="V375" s="278" t="s">
        <v>351</v>
      </c>
      <c r="W375" s="777" t="s">
        <v>59</v>
      </c>
      <c r="X375" s="748" t="s">
        <v>351</v>
      </c>
      <c r="Y375" s="278" t="s">
        <v>348</v>
      </c>
      <c r="Z375" s="263" t="s">
        <v>59</v>
      </c>
      <c r="AA375" s="278" t="s">
        <v>348</v>
      </c>
      <c r="AB375" s="778" t="s">
        <v>347</v>
      </c>
      <c r="AC375" s="278" t="s">
        <v>351</v>
      </c>
      <c r="AD375" s="778" t="s">
        <v>347</v>
      </c>
      <c r="AE375" s="263" t="s">
        <v>59</v>
      </c>
      <c r="AF375" s="263" t="s">
        <v>59</v>
      </c>
      <c r="AG375" s="278" t="s">
        <v>349</v>
      </c>
      <c r="AH375" s="278" t="s">
        <v>351</v>
      </c>
      <c r="AI375" s="778" t="s">
        <v>347</v>
      </c>
      <c r="AJ375" s="278" t="s">
        <v>348</v>
      </c>
      <c r="AK375" s="278" t="s">
        <v>350</v>
      </c>
      <c r="AL375" s="278" t="s">
        <v>348</v>
      </c>
      <c r="AM375" s="278" t="s">
        <v>351</v>
      </c>
      <c r="AN375" s="263" t="s">
        <v>59</v>
      </c>
      <c r="AO375" s="278" t="s">
        <v>348</v>
      </c>
      <c r="AP375" s="278" t="s">
        <v>350</v>
      </c>
      <c r="AQ375" s="264" t="s">
        <v>59</v>
      </c>
      <c r="AR375" s="278" t="s">
        <v>351</v>
      </c>
      <c r="AS375" s="278" t="s">
        <v>349</v>
      </c>
      <c r="AT375" s="778" t="s">
        <v>347</v>
      </c>
      <c r="AU375" s="278" t="s">
        <v>348</v>
      </c>
      <c r="AV375" s="264" t="s">
        <v>59</v>
      </c>
      <c r="AW375" s="278" t="s">
        <v>351</v>
      </c>
      <c r="AX375" s="778" t="s">
        <v>347</v>
      </c>
      <c r="AY375" s="278" t="s">
        <v>351</v>
      </c>
      <c r="AZ375" s="278" t="s">
        <v>348</v>
      </c>
      <c r="BA375" s="278" t="s">
        <v>351</v>
      </c>
      <c r="BB375" s="778" t="s">
        <v>347</v>
      </c>
      <c r="BC375" s="278" t="s">
        <v>351</v>
      </c>
    </row>
    <row r="376" spans="2:55">
      <c r="B376" s="265"/>
      <c r="N376" s="265"/>
      <c r="O376" s="265"/>
      <c r="AY376" s="265"/>
      <c r="BC376" s="737"/>
    </row>
    <row r="377" spans="2:55">
      <c r="K377" s="266"/>
    </row>
    <row r="379" spans="2:55">
      <c r="U379" s="267"/>
    </row>
    <row r="380" spans="2:55">
      <c r="I380" s="268"/>
      <c r="J380" s="268"/>
      <c r="K380" s="268"/>
      <c r="L380" s="268"/>
      <c r="M380" s="268"/>
    </row>
    <row r="386" spans="20:20">
      <c r="T386" s="269"/>
    </row>
  </sheetData>
  <autoFilter ref="B2:BC341" xr:uid="{1AEBAF9A-8728-4E31-A8B1-741709D4894F}"/>
  <mergeCells count="149">
    <mergeCell ref="C32:M32"/>
    <mergeCell ref="N32:N41"/>
    <mergeCell ref="O32:BC32"/>
    <mergeCell ref="J1:BC1"/>
    <mergeCell ref="B4:BC4"/>
    <mergeCell ref="B5:BC5"/>
    <mergeCell ref="O7:BC7"/>
    <mergeCell ref="N9:N18"/>
    <mergeCell ref="N20:N22"/>
    <mergeCell ref="O20:O22"/>
    <mergeCell ref="P22:BC22"/>
    <mergeCell ref="N44:N100"/>
    <mergeCell ref="O44:BC45"/>
    <mergeCell ref="O73:BC73"/>
    <mergeCell ref="O87:BC87"/>
    <mergeCell ref="O101:BC101"/>
    <mergeCell ref="N23:N26"/>
    <mergeCell ref="O23:BC23"/>
    <mergeCell ref="O27:BC27"/>
    <mergeCell ref="O28:BC28"/>
    <mergeCell ref="O102:BC102"/>
    <mergeCell ref="O105:BC106"/>
    <mergeCell ref="O107:O147"/>
    <mergeCell ref="P108:BC109"/>
    <mergeCell ref="P111:BC112"/>
    <mergeCell ref="P114:BC115"/>
    <mergeCell ref="P117:BC118"/>
    <mergeCell ref="P120:BC121"/>
    <mergeCell ref="P123:BC124"/>
    <mergeCell ref="P144:BC145"/>
    <mergeCell ref="P147:BC147"/>
    <mergeCell ref="N105:N147"/>
    <mergeCell ref="B164:M164"/>
    <mergeCell ref="P166:BC167"/>
    <mergeCell ref="B167:M167"/>
    <mergeCell ref="P169:BC170"/>
    <mergeCell ref="B170:M170"/>
    <mergeCell ref="P172:BC173"/>
    <mergeCell ref="B173:M173"/>
    <mergeCell ref="B152:M152"/>
    <mergeCell ref="P154:BC155"/>
    <mergeCell ref="B155:M155"/>
    <mergeCell ref="P157:BC158"/>
    <mergeCell ref="B158:M158"/>
    <mergeCell ref="P160:BC161"/>
    <mergeCell ref="B161:M161"/>
    <mergeCell ref="P126:BC127"/>
    <mergeCell ref="P129:BC130"/>
    <mergeCell ref="P132:BC133"/>
    <mergeCell ref="P135:BC136"/>
    <mergeCell ref="P138:BC139"/>
    <mergeCell ref="P141:BC142"/>
    <mergeCell ref="N191:N215"/>
    <mergeCell ref="O191:BC192"/>
    <mergeCell ref="O204:BC204"/>
    <mergeCell ref="N216:N240"/>
    <mergeCell ref="O216:BC217"/>
    <mergeCell ref="O229:BC229"/>
    <mergeCell ref="B176:M176"/>
    <mergeCell ref="P178:BC179"/>
    <mergeCell ref="B179:M179"/>
    <mergeCell ref="P181:BC182"/>
    <mergeCell ref="B182:M182"/>
    <mergeCell ref="P184:BC185"/>
    <mergeCell ref="B185:M185"/>
    <mergeCell ref="N148:N190"/>
    <mergeCell ref="O148:O189"/>
    <mergeCell ref="P148:BC149"/>
    <mergeCell ref="P151:BC152"/>
    <mergeCell ref="P163:BC164"/>
    <mergeCell ref="P175:BC176"/>
    <mergeCell ref="P187:BC188"/>
    <mergeCell ref="B188:M188"/>
    <mergeCell ref="P190:BC190"/>
    <mergeCell ref="N265:N274"/>
    <mergeCell ref="O265:BC265"/>
    <mergeCell ref="O266:O268"/>
    <mergeCell ref="O270:O272"/>
    <mergeCell ref="P275:BD275"/>
    <mergeCell ref="O276:O277"/>
    <mergeCell ref="P277:BC277"/>
    <mergeCell ref="N241:N246"/>
    <mergeCell ref="O241:BC241"/>
    <mergeCell ref="N247:N249"/>
    <mergeCell ref="O247:BC247"/>
    <mergeCell ref="N251:N264"/>
    <mergeCell ref="O251:BC251"/>
    <mergeCell ref="N278:N284"/>
    <mergeCell ref="O278:BC278"/>
    <mergeCell ref="N285:N290"/>
    <mergeCell ref="O285:BC285"/>
    <mergeCell ref="O291:BC291"/>
    <mergeCell ref="N293:N295"/>
    <mergeCell ref="O293:BC293"/>
    <mergeCell ref="O294:O295"/>
    <mergeCell ref="P295:BC295"/>
    <mergeCell ref="N309:N321"/>
    <mergeCell ref="O309:BC309"/>
    <mergeCell ref="O310:BC310"/>
    <mergeCell ref="O311:O312"/>
    <mergeCell ref="O313:BC313"/>
    <mergeCell ref="O314:O316"/>
    <mergeCell ref="O317:BC317"/>
    <mergeCell ref="O318:O321"/>
    <mergeCell ref="N296:N308"/>
    <mergeCell ref="O296:BC296"/>
    <mergeCell ref="O297:BC297"/>
    <mergeCell ref="O298:O299"/>
    <mergeCell ref="O300:BC300"/>
    <mergeCell ref="O301:O303"/>
    <mergeCell ref="O304:BC304"/>
    <mergeCell ref="O305:O308"/>
    <mergeCell ref="C339:I339"/>
    <mergeCell ref="N339:N342"/>
    <mergeCell ref="O339:BC339"/>
    <mergeCell ref="O340:O341"/>
    <mergeCell ref="P341:BC341"/>
    <mergeCell ref="O342:BC342"/>
    <mergeCell ref="N322:N325"/>
    <mergeCell ref="N326:N330"/>
    <mergeCell ref="O326:BC326"/>
    <mergeCell ref="O331:BC331"/>
    <mergeCell ref="N334:N336"/>
    <mergeCell ref="O334:BC334"/>
    <mergeCell ref="O335:O336"/>
    <mergeCell ref="P336:BC336"/>
    <mergeCell ref="O344:BC344"/>
    <mergeCell ref="N345:N347"/>
    <mergeCell ref="O345:BC345"/>
    <mergeCell ref="O346:O347"/>
    <mergeCell ref="P347:BC347"/>
    <mergeCell ref="N348:N350"/>
    <mergeCell ref="O348:BC348"/>
    <mergeCell ref="O349:O350"/>
    <mergeCell ref="P350:BC350"/>
    <mergeCell ref="O366:O367"/>
    <mergeCell ref="O368:O369"/>
    <mergeCell ref="C373:H373"/>
    <mergeCell ref="O373:O375"/>
    <mergeCell ref="P373:BC374"/>
    <mergeCell ref="N351:N369"/>
    <mergeCell ref="O351:BC351"/>
    <mergeCell ref="C352:E352"/>
    <mergeCell ref="O353:O354"/>
    <mergeCell ref="O356:O357"/>
    <mergeCell ref="O358:O359"/>
    <mergeCell ref="O360:O361"/>
    <mergeCell ref="O362:O363"/>
    <mergeCell ref="O364:O365"/>
  </mergeCells>
  <conditionalFormatting sqref="O46:O58">
    <cfRule type="containsBlanks" dxfId="8" priority="4">
      <formula>LEN(TRIM(O46))=0</formula>
    </cfRule>
  </conditionalFormatting>
  <conditionalFormatting sqref="O60:O72">
    <cfRule type="containsBlanks" dxfId="7" priority="3">
      <formula>LEN(TRIM(O60))=0</formula>
    </cfRule>
  </conditionalFormatting>
  <conditionalFormatting sqref="O74:O86">
    <cfRule type="containsBlanks" dxfId="6" priority="2">
      <formula>LEN(TRIM(O74))=0</formula>
    </cfRule>
  </conditionalFormatting>
  <conditionalFormatting sqref="O88:O100">
    <cfRule type="containsBlanks" dxfId="5" priority="1">
      <formula>LEN(TRIM(O88))=0</formula>
    </cfRule>
  </conditionalFormatting>
  <dataValidations count="1">
    <dataValidation showInputMessage="1" showErrorMessage="1" sqref="Q122 Q116 Q119" xr:uid="{E93DF8D4-C623-45F5-BE63-54BCE24BD5A0}"/>
  </dataValidations>
  <pageMargins left="0.25" right="0.25" top="0.75" bottom="0.75" header="0.3" footer="0.3"/>
  <pageSetup paperSize="9" scale="15"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4B5BBE96-A701-45B6-9AC5-7490DC68008C}">
            <xm:f>NOT(ISERROR(SEARCH(#REF!,P6)))</xm:f>
            <xm:f>#REF!</xm:f>
            <x14:dxf>
              <font>
                <color auto="1"/>
              </font>
              <fill>
                <patternFill>
                  <bgColor theme="0"/>
                </patternFill>
              </fill>
            </x14:dxf>
          </x14:cfRule>
          <x14:cfRule type="containsText" priority="6" operator="containsText" id="{CE9877D4-9319-4217-8C54-9E7E3B0B6AD5}">
            <xm:f>NOT(ISERROR(SEARCH(#REF!,P6)))</xm:f>
            <xm:f>#REF!</xm:f>
            <x14:dxf>
              <font>
                <b/>
                <i val="0"/>
                <color theme="0"/>
              </font>
              <fill>
                <patternFill>
                  <bgColor rgb="FF00B050"/>
                </patternFill>
              </fill>
            </x14:dxf>
          </x14:cfRule>
          <x14:cfRule type="containsText" priority="7" operator="containsText" id="{D6323565-E92E-42EB-A6C5-22A3370A6876}">
            <xm:f>NOT(ISERROR(SEARCH(#REF!,P6)))</xm:f>
            <xm:f>#REF!</xm:f>
            <x14:dxf>
              <font>
                <b/>
                <i val="0"/>
                <color theme="0"/>
              </font>
              <fill>
                <patternFill>
                  <bgColor rgb="FF0070C0"/>
                </patternFill>
              </fill>
            </x14:dxf>
          </x14:cfRule>
          <x14:cfRule type="containsText" priority="8" operator="containsText" id="{6D943B1A-C449-4538-95E0-123F9ECD1507}">
            <xm:f>NOT(ISERROR(SEARCH(#REF!,P6)))</xm:f>
            <xm:f>#REF!</xm:f>
            <x14:dxf>
              <font>
                <b/>
                <i val="0"/>
                <color theme="0"/>
              </font>
              <fill>
                <patternFill>
                  <bgColor rgb="FFC00000"/>
                </patternFill>
              </fill>
            </x14:dxf>
          </x14:cfRule>
          <xm:sqref>P6:BB6</xm:sqref>
        </x14:conditionalFormatting>
        <x14:conditionalFormatting xmlns:xm="http://schemas.microsoft.com/office/excel/2006/main">
          <x14:cfRule type="containsText" priority="9" operator="containsText" id="{BDAA7EA7-5CE4-4311-9308-C9C782964D35}">
            <xm:f>NOT(ISERROR(SEARCH(#REF!,BC6)))</xm:f>
            <xm:f>#REF!</xm:f>
            <x14:dxf>
              <font>
                <color auto="1"/>
              </font>
              <fill>
                <patternFill>
                  <bgColor theme="0"/>
                </patternFill>
              </fill>
            </x14:dxf>
          </x14:cfRule>
          <xm:sqref>BC6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600B-C8F1-4395-87FF-D2BB1F6F2511}">
  <sheetPr>
    <tabColor theme="5"/>
  </sheetPr>
  <dimension ref="A1:BI844"/>
  <sheetViews>
    <sheetView topLeftCell="A2" zoomScale="65" zoomScaleNormal="65" workbookViewId="0">
      <pane xSplit="3" ySplit="1" topLeftCell="AH449" activePane="bottomRight" state="frozen"/>
      <selection pane="bottomRight" activeCell="AH482" sqref="AH482"/>
      <selection pane="bottomLeft" activeCell="A3" sqref="A3"/>
      <selection pane="topRight" activeCell="D2" sqref="D2"/>
    </sheetView>
  </sheetViews>
  <sheetFormatPr defaultColWidth="8.85546875" defaultRowHeight="14.25"/>
  <cols>
    <col min="1" max="1" width="89.42578125" style="350" customWidth="1"/>
    <col min="2" max="2" width="18.42578125" style="350" customWidth="1"/>
    <col min="3" max="3" width="15.85546875" style="350" customWidth="1"/>
    <col min="4" max="4" width="15.42578125" style="350" customWidth="1"/>
    <col min="5" max="5" width="15.85546875" style="350" hidden="1" customWidth="1"/>
    <col min="6" max="6" width="14.7109375" style="350" customWidth="1"/>
    <col min="7" max="7" width="14.42578125" style="350" bestFit="1" customWidth="1"/>
    <col min="8" max="9" width="14.7109375" style="350" bestFit="1" customWidth="1"/>
    <col min="10" max="10" width="13.7109375" style="350" bestFit="1" customWidth="1"/>
    <col min="11" max="11" width="14.7109375" style="350" bestFit="1" customWidth="1"/>
    <col min="12" max="12" width="14.7109375" style="350" customWidth="1"/>
    <col min="13" max="13" width="14.7109375" style="350" bestFit="1" customWidth="1"/>
    <col min="14" max="14" width="13.7109375" style="350" bestFit="1" customWidth="1"/>
    <col min="15" max="15" width="14.42578125" style="350" customWidth="1"/>
    <col min="16" max="16" width="13.7109375" style="350" bestFit="1" customWidth="1"/>
    <col min="17" max="17" width="15.85546875" style="350" bestFit="1" customWidth="1"/>
    <col min="18" max="18" width="15.28515625" style="350" customWidth="1"/>
    <col min="19" max="19" width="14" style="350" customWidth="1"/>
    <col min="20" max="21" width="15.85546875" style="350" bestFit="1" customWidth="1"/>
    <col min="22" max="22" width="15.140625" style="350" customWidth="1"/>
    <col min="23" max="23" width="15.85546875" style="350" hidden="1" customWidth="1"/>
    <col min="24" max="26" width="15.85546875" style="350" bestFit="1" customWidth="1"/>
    <col min="27" max="27" width="15.85546875" style="350" customWidth="1"/>
    <col min="28" max="28" width="17.140625" style="350" customWidth="1"/>
    <col min="29" max="29" width="14.7109375" style="350" bestFit="1" customWidth="1"/>
    <col min="30" max="30" width="15.85546875" style="350" bestFit="1" customWidth="1"/>
    <col min="31" max="31" width="14.7109375" style="722" customWidth="1"/>
    <col min="32" max="32" width="15.85546875" style="350" bestFit="1" customWidth="1"/>
    <col min="33" max="33" width="14.7109375" style="350" bestFit="1" customWidth="1"/>
    <col min="34" max="34" width="19.28515625" style="350" customWidth="1"/>
    <col min="35" max="37" width="15.85546875" style="350" bestFit="1" customWidth="1"/>
    <col min="38" max="38" width="14.7109375" style="350" bestFit="1" customWidth="1"/>
    <col min="39" max="39" width="13" style="350" customWidth="1"/>
    <col min="40" max="40" width="15.85546875" style="350" bestFit="1" customWidth="1"/>
    <col min="41" max="42" width="14.7109375" style="350" bestFit="1" customWidth="1"/>
    <col min="43" max="43" width="14.85546875" style="350" bestFit="1" customWidth="1"/>
    <col min="44" max="46" width="15.85546875" style="350" bestFit="1" customWidth="1"/>
    <col min="47" max="16384" width="8.85546875" style="350"/>
  </cols>
  <sheetData>
    <row r="1" spans="1:61" ht="60" customHeight="1" thickBot="1">
      <c r="A1" s="339"/>
      <c r="B1" s="340" t="s">
        <v>353</v>
      </c>
      <c r="C1" s="341" t="s">
        <v>354</v>
      </c>
      <c r="D1" s="342" t="s">
        <v>355</v>
      </c>
      <c r="E1" s="343" t="s">
        <v>356</v>
      </c>
      <c r="F1" s="344" t="s">
        <v>357</v>
      </c>
      <c r="G1" s="345" t="s">
        <v>358</v>
      </c>
      <c r="H1" s="344" t="s">
        <v>359</v>
      </c>
      <c r="I1" s="346" t="s">
        <v>360</v>
      </c>
      <c r="J1" s="344" t="s">
        <v>359</v>
      </c>
      <c r="K1" s="344" t="s">
        <v>359</v>
      </c>
      <c r="L1" s="344" t="s">
        <v>357</v>
      </c>
      <c r="M1" s="344" t="s">
        <v>359</v>
      </c>
      <c r="N1" s="344" t="s">
        <v>361</v>
      </c>
      <c r="O1" s="344" t="s">
        <v>359</v>
      </c>
      <c r="P1" s="344" t="s">
        <v>361</v>
      </c>
      <c r="Q1" s="347" t="s">
        <v>362</v>
      </c>
      <c r="R1" s="347"/>
      <c r="S1" s="344" t="s">
        <v>361</v>
      </c>
      <c r="T1" s="344" t="s">
        <v>359</v>
      </c>
      <c r="U1" s="344" t="s">
        <v>359</v>
      </c>
      <c r="V1" s="348" t="s">
        <v>361</v>
      </c>
      <c r="W1" s="349"/>
      <c r="X1" s="349"/>
      <c r="Y1" s="344"/>
      <c r="Z1" s="344"/>
      <c r="AA1" s="344" t="s">
        <v>359</v>
      </c>
      <c r="AB1" s="344"/>
      <c r="AC1" s="344" t="s">
        <v>359</v>
      </c>
      <c r="AD1" s="344" t="s">
        <v>359</v>
      </c>
      <c r="AE1" s="344" t="s">
        <v>357</v>
      </c>
      <c r="AF1" s="344"/>
      <c r="AG1" s="344"/>
      <c r="AH1" s="344"/>
      <c r="AI1" s="344" t="s">
        <v>361</v>
      </c>
      <c r="AJ1" s="344"/>
      <c r="AK1" s="344"/>
      <c r="AL1" s="344" t="s">
        <v>359</v>
      </c>
      <c r="AM1" s="344"/>
      <c r="AN1" s="344"/>
      <c r="AO1" s="344"/>
      <c r="AP1" s="344" t="s">
        <v>359</v>
      </c>
      <c r="AQ1" s="344"/>
      <c r="AR1" s="344"/>
      <c r="AS1" s="344"/>
      <c r="AT1" s="344"/>
    </row>
    <row r="2" spans="1:61" s="355" customFormat="1" ht="45" customHeight="1" thickBot="1">
      <c r="A2" s="351" t="s">
        <v>363</v>
      </c>
      <c r="B2" s="352" t="s">
        <v>364</v>
      </c>
      <c r="C2" s="353" t="s">
        <v>365</v>
      </c>
      <c r="D2" s="354" t="s">
        <v>366</v>
      </c>
      <c r="E2" s="355" t="s">
        <v>367</v>
      </c>
      <c r="F2" s="355" t="s">
        <v>7</v>
      </c>
      <c r="G2" s="355" t="s">
        <v>8</v>
      </c>
      <c r="H2" s="355" t="s">
        <v>9</v>
      </c>
      <c r="I2" s="355" t="s">
        <v>10</v>
      </c>
      <c r="J2" s="355" t="s">
        <v>11</v>
      </c>
      <c r="K2" s="355" t="s">
        <v>12</v>
      </c>
      <c r="L2" s="356" t="s">
        <v>13</v>
      </c>
      <c r="M2" s="355" t="s">
        <v>14</v>
      </c>
      <c r="N2" s="357" t="s">
        <v>15</v>
      </c>
      <c r="O2" s="355" t="s">
        <v>16</v>
      </c>
      <c r="P2" s="355" t="s">
        <v>17</v>
      </c>
      <c r="Q2" s="355" t="s">
        <v>18</v>
      </c>
      <c r="R2" s="355" t="s">
        <v>19</v>
      </c>
      <c r="S2" s="355" t="s">
        <v>20</v>
      </c>
      <c r="T2" s="355" t="s">
        <v>21</v>
      </c>
      <c r="U2" s="356" t="s">
        <v>22</v>
      </c>
      <c r="V2" s="358" t="s">
        <v>23</v>
      </c>
      <c r="W2" s="359" t="s">
        <v>368</v>
      </c>
      <c r="X2" s="360" t="s">
        <v>24</v>
      </c>
      <c r="Y2" s="357" t="s">
        <v>25</v>
      </c>
      <c r="Z2" s="355" t="s">
        <v>26</v>
      </c>
      <c r="AA2" s="355" t="s">
        <v>27</v>
      </c>
      <c r="AB2" s="355" t="s">
        <v>28</v>
      </c>
      <c r="AC2" s="355" t="s">
        <v>29</v>
      </c>
      <c r="AD2" s="355" t="s">
        <v>30</v>
      </c>
      <c r="AE2" s="361" t="s">
        <v>31</v>
      </c>
      <c r="AF2" s="355" t="s">
        <v>32</v>
      </c>
      <c r="AG2" s="355" t="s">
        <v>33</v>
      </c>
      <c r="AH2" s="355" t="s">
        <v>2</v>
      </c>
      <c r="AI2" s="355" t="s">
        <v>34</v>
      </c>
      <c r="AJ2" s="355" t="s">
        <v>35</v>
      </c>
      <c r="AK2" s="355" t="s">
        <v>36</v>
      </c>
      <c r="AL2" s="355" t="s">
        <v>37</v>
      </c>
      <c r="AM2" s="357" t="s">
        <v>38</v>
      </c>
      <c r="AN2" s="355" t="s">
        <v>39</v>
      </c>
      <c r="AO2" s="355" t="s">
        <v>40</v>
      </c>
      <c r="AP2" s="355" t="s">
        <v>41</v>
      </c>
      <c r="AQ2" s="355" t="s">
        <v>42</v>
      </c>
      <c r="AR2" s="355" t="s">
        <v>43</v>
      </c>
      <c r="AS2" s="355" t="s">
        <v>44</v>
      </c>
      <c r="AT2" s="355" t="s">
        <v>45</v>
      </c>
      <c r="AU2" s="362"/>
      <c r="AV2" s="362"/>
      <c r="AW2" s="362"/>
      <c r="AX2" s="362"/>
      <c r="AY2" s="362"/>
      <c r="AZ2" s="362"/>
      <c r="BA2" s="362"/>
      <c r="BB2" s="362"/>
      <c r="BC2" s="362"/>
      <c r="BD2" s="362"/>
      <c r="BE2" s="362"/>
      <c r="BF2" s="362"/>
      <c r="BG2" s="362"/>
      <c r="BH2" s="362"/>
      <c r="BI2" s="363"/>
    </row>
    <row r="3" spans="1:61" ht="32.25" customHeight="1">
      <c r="A3" s="364" t="s">
        <v>353</v>
      </c>
      <c r="B3" s="365"/>
      <c r="C3" s="366"/>
      <c r="D3" s="367"/>
      <c r="E3" s="368"/>
      <c r="F3" s="369"/>
      <c r="G3" s="369"/>
      <c r="H3" s="369"/>
      <c r="I3" s="369"/>
      <c r="J3" s="369"/>
      <c r="K3" s="369"/>
      <c r="L3" s="369"/>
      <c r="M3" s="369"/>
      <c r="N3" s="369"/>
      <c r="O3" s="369"/>
      <c r="P3" s="369"/>
      <c r="Q3" s="369"/>
      <c r="R3" s="369"/>
      <c r="S3" s="369"/>
      <c r="T3" s="369"/>
      <c r="U3" s="369"/>
      <c r="V3" s="370"/>
      <c r="W3" s="369"/>
      <c r="X3" s="371"/>
      <c r="Y3" s="369"/>
      <c r="Z3" s="369"/>
      <c r="AA3" s="369"/>
      <c r="AB3" s="369"/>
      <c r="AC3" s="369"/>
      <c r="AD3" s="369"/>
      <c r="AE3" s="372"/>
      <c r="AF3" s="369"/>
      <c r="AG3" s="369"/>
      <c r="AH3" s="369"/>
      <c r="AI3" s="369"/>
      <c r="AJ3" s="369"/>
      <c r="AK3" s="369"/>
      <c r="AL3" s="369"/>
      <c r="AM3" s="369"/>
      <c r="AN3" s="369"/>
      <c r="AO3" s="369"/>
      <c r="AP3" s="369"/>
      <c r="AQ3" s="369"/>
      <c r="AR3" s="369"/>
      <c r="AS3" s="369"/>
      <c r="AT3" s="369"/>
    </row>
    <row r="4" spans="1:61" ht="28.5" customHeight="1">
      <c r="A4" s="373" t="s">
        <v>369</v>
      </c>
      <c r="B4" s="374">
        <f>C4/D4</f>
        <v>0.95238095238095233</v>
      </c>
      <c r="C4" s="375">
        <f>COUNTIF(E4:AT4,"Yes")</f>
        <v>40</v>
      </c>
      <c r="D4" s="376" cm="1">
        <f t="array" ref="D4">SUM(COUNTIFS(E4:AT4,{"Yes","No"}))</f>
        <v>42</v>
      </c>
      <c r="E4" s="281" t="s">
        <v>52</v>
      </c>
      <c r="F4" s="298" t="s">
        <v>52</v>
      </c>
      <c r="G4" s="298" t="s">
        <v>52</v>
      </c>
      <c r="H4" s="286" t="s">
        <v>52</v>
      </c>
      <c r="I4" s="286" t="s">
        <v>52</v>
      </c>
      <c r="J4" s="286" t="s">
        <v>52</v>
      </c>
      <c r="K4" s="286" t="s">
        <v>52</v>
      </c>
      <c r="L4" s="298" t="s">
        <v>52</v>
      </c>
      <c r="M4" s="286" t="s">
        <v>52</v>
      </c>
      <c r="N4" s="286" t="s">
        <v>53</v>
      </c>
      <c r="O4" s="286" t="s">
        <v>52</v>
      </c>
      <c r="P4" s="298" t="s">
        <v>52</v>
      </c>
      <c r="Q4" s="377" t="s">
        <v>52</v>
      </c>
      <c r="R4" s="286" t="s">
        <v>52</v>
      </c>
      <c r="S4" s="286" t="s">
        <v>52</v>
      </c>
      <c r="T4" s="286" t="s">
        <v>52</v>
      </c>
      <c r="U4" s="298" t="s">
        <v>52</v>
      </c>
      <c r="V4" s="378" t="s">
        <v>52</v>
      </c>
      <c r="W4" s="284" t="s">
        <v>53</v>
      </c>
      <c r="X4" s="379" t="s">
        <v>52</v>
      </c>
      <c r="Y4" s="286" t="s">
        <v>52</v>
      </c>
      <c r="Z4" s="286" t="s">
        <v>52</v>
      </c>
      <c r="AA4" s="286" t="s">
        <v>52</v>
      </c>
      <c r="AB4" s="286" t="s">
        <v>52</v>
      </c>
      <c r="AC4" s="286" t="s">
        <v>52</v>
      </c>
      <c r="AD4" s="286" t="s">
        <v>52</v>
      </c>
      <c r="AE4" s="286" t="s">
        <v>52</v>
      </c>
      <c r="AF4" s="286" t="s">
        <v>52</v>
      </c>
      <c r="AG4" s="286" t="s">
        <v>52</v>
      </c>
      <c r="AH4" s="286" t="s">
        <v>52</v>
      </c>
      <c r="AI4" s="286" t="s">
        <v>52</v>
      </c>
      <c r="AJ4" s="286" t="s">
        <v>52</v>
      </c>
      <c r="AK4" s="286" t="s">
        <v>52</v>
      </c>
      <c r="AL4" s="286" t="s">
        <v>52</v>
      </c>
      <c r="AM4" s="286" t="s">
        <v>52</v>
      </c>
      <c r="AN4" s="286" t="s">
        <v>52</v>
      </c>
      <c r="AO4" s="286" t="s">
        <v>52</v>
      </c>
      <c r="AP4" s="286" t="s">
        <v>52</v>
      </c>
      <c r="AQ4" s="286" t="s">
        <v>52</v>
      </c>
      <c r="AR4" s="286" t="s">
        <v>52</v>
      </c>
      <c r="AS4" s="286" t="s">
        <v>52</v>
      </c>
      <c r="AT4" s="286" t="s">
        <v>52</v>
      </c>
    </row>
    <row r="5" spans="1:61" ht="21.75" customHeight="1">
      <c r="A5" s="380" t="s">
        <v>370</v>
      </c>
      <c r="B5" s="381"/>
      <c r="C5" s="381"/>
      <c r="D5" s="382"/>
      <c r="E5" s="383"/>
      <c r="F5" s="383"/>
      <c r="G5" s="383"/>
      <c r="H5" s="383"/>
      <c r="I5" s="383"/>
      <c r="J5" s="383"/>
      <c r="K5" s="383"/>
      <c r="L5" s="383"/>
      <c r="M5" s="383"/>
      <c r="N5" s="383"/>
      <c r="O5" s="383"/>
      <c r="P5" s="383"/>
      <c r="Q5" s="383"/>
      <c r="R5" s="383"/>
      <c r="S5" s="383"/>
      <c r="T5" s="383"/>
      <c r="U5" s="383"/>
      <c r="V5" s="384"/>
      <c r="W5" s="383"/>
      <c r="X5" s="385"/>
      <c r="Y5" s="383"/>
      <c r="Z5" s="383"/>
      <c r="AA5" s="383"/>
      <c r="AB5" s="383"/>
      <c r="AC5" s="383"/>
      <c r="AD5" s="383"/>
      <c r="AE5" s="386"/>
      <c r="AF5" s="383"/>
      <c r="AG5" s="383"/>
      <c r="AH5" s="383"/>
      <c r="AI5" s="383"/>
      <c r="AJ5" s="383"/>
      <c r="AK5" s="383"/>
      <c r="AL5" s="383"/>
      <c r="AM5" s="383"/>
      <c r="AN5" s="383"/>
      <c r="AO5" s="383"/>
      <c r="AP5" s="383"/>
      <c r="AQ5" s="383"/>
      <c r="AR5" s="383"/>
      <c r="AS5" s="383"/>
      <c r="AT5" s="383"/>
    </row>
    <row r="6" spans="1:61" ht="25.5" customHeight="1">
      <c r="A6" s="387" t="s">
        <v>57</v>
      </c>
      <c r="B6" s="300">
        <f t="shared" ref="B6:B14" si="0">C6/D6</f>
        <v>0.76923076923076927</v>
      </c>
      <c r="C6" s="375">
        <f>COUNTIF(E6:AT6,"Yes")</f>
        <v>30</v>
      </c>
      <c r="D6" s="388" cm="1">
        <f t="array" ref="D6">SUM(COUNTIFS(E6:AT6,{"Yes","No"}))</f>
        <v>39</v>
      </c>
      <c r="E6" s="389" t="s">
        <v>52</v>
      </c>
      <c r="F6" s="278" t="s">
        <v>52</v>
      </c>
      <c r="G6" s="390" t="s">
        <v>52</v>
      </c>
      <c r="H6" s="278" t="s">
        <v>52</v>
      </c>
      <c r="I6" s="391" t="s">
        <v>53</v>
      </c>
      <c r="J6" s="278" t="s">
        <v>52</v>
      </c>
      <c r="K6" s="278" t="s">
        <v>52</v>
      </c>
      <c r="L6" s="392" t="s">
        <v>53</v>
      </c>
      <c r="M6" s="278" t="s">
        <v>52</v>
      </c>
      <c r="N6" s="283" t="s">
        <v>58</v>
      </c>
      <c r="O6" s="286" t="s">
        <v>52</v>
      </c>
      <c r="P6" s="283" t="s">
        <v>53</v>
      </c>
      <c r="Q6" s="393" t="s">
        <v>52</v>
      </c>
      <c r="R6" s="394" t="s">
        <v>52</v>
      </c>
      <c r="S6" s="278" t="s">
        <v>52</v>
      </c>
      <c r="T6" s="283" t="s">
        <v>53</v>
      </c>
      <c r="U6" s="285" t="s">
        <v>53</v>
      </c>
      <c r="V6" s="378" t="s">
        <v>52</v>
      </c>
      <c r="W6" s="395" t="s">
        <v>58</v>
      </c>
      <c r="X6" s="396" t="s">
        <v>52</v>
      </c>
      <c r="Y6" s="394" t="s">
        <v>53</v>
      </c>
      <c r="Z6" s="391" t="s">
        <v>52</v>
      </c>
      <c r="AA6" s="278" t="s">
        <v>52</v>
      </c>
      <c r="AB6" s="391" t="s">
        <v>52</v>
      </c>
      <c r="AC6" s="278" t="s">
        <v>52</v>
      </c>
      <c r="AD6" s="278" t="s">
        <v>53</v>
      </c>
      <c r="AE6" s="278" t="s">
        <v>52</v>
      </c>
      <c r="AF6" s="391" t="s">
        <v>52</v>
      </c>
      <c r="AG6" s="391" t="s">
        <v>52</v>
      </c>
      <c r="AH6" s="391" t="s">
        <v>52</v>
      </c>
      <c r="AI6" s="278" t="s">
        <v>53</v>
      </c>
      <c r="AJ6" s="391" t="s">
        <v>53</v>
      </c>
      <c r="AK6" s="391" t="s">
        <v>52</v>
      </c>
      <c r="AL6" s="278" t="s">
        <v>52</v>
      </c>
      <c r="AM6" s="391" t="s">
        <v>52</v>
      </c>
      <c r="AN6" s="278" t="s">
        <v>59</v>
      </c>
      <c r="AO6" s="391" t="s">
        <v>52</v>
      </c>
      <c r="AP6" s="278" t="s">
        <v>52</v>
      </c>
      <c r="AQ6" s="391" t="s">
        <v>52</v>
      </c>
      <c r="AR6" s="391" t="s">
        <v>52</v>
      </c>
      <c r="AS6" s="391" t="s">
        <v>52</v>
      </c>
      <c r="AT6" s="391" t="s">
        <v>52</v>
      </c>
    </row>
    <row r="7" spans="1:61" ht="25.5" customHeight="1">
      <c r="A7" s="387" t="s">
        <v>60</v>
      </c>
      <c r="B7" s="300">
        <f t="shared" si="0"/>
        <v>0.9</v>
      </c>
      <c r="C7" s="375">
        <f t="shared" ref="C7:C12" si="1">COUNTIF(E7:AT7,"Yes")</f>
        <v>36</v>
      </c>
      <c r="D7" s="388" cm="1">
        <f t="array" ref="D7">SUM(COUNTIFS(E7:AT7,{"Yes","No"}))</f>
        <v>40</v>
      </c>
      <c r="E7" s="397" t="s">
        <v>52</v>
      </c>
      <c r="F7" s="298" t="s">
        <v>52</v>
      </c>
      <c r="G7" s="398" t="s">
        <v>52</v>
      </c>
      <c r="H7" s="278" t="s">
        <v>52</v>
      </c>
      <c r="I7" s="391" t="s">
        <v>52</v>
      </c>
      <c r="J7" s="278" t="s">
        <v>52</v>
      </c>
      <c r="K7" s="278" t="s">
        <v>52</v>
      </c>
      <c r="L7" s="278" t="s">
        <v>52</v>
      </c>
      <c r="M7" s="286" t="s">
        <v>52</v>
      </c>
      <c r="N7" s="283" t="s">
        <v>58</v>
      </c>
      <c r="O7" s="278" t="s">
        <v>52</v>
      </c>
      <c r="P7" s="283" t="s">
        <v>53</v>
      </c>
      <c r="Q7" s="393" t="s">
        <v>52</v>
      </c>
      <c r="R7" s="394" t="s">
        <v>52</v>
      </c>
      <c r="S7" s="286" t="s">
        <v>52</v>
      </c>
      <c r="T7" s="278" t="s">
        <v>52</v>
      </c>
      <c r="U7" s="392" t="s">
        <v>52</v>
      </c>
      <c r="V7" s="332" t="s">
        <v>52</v>
      </c>
      <c r="W7" s="395" t="s">
        <v>58</v>
      </c>
      <c r="X7" s="399" t="s">
        <v>52</v>
      </c>
      <c r="Y7" s="391" t="s">
        <v>52</v>
      </c>
      <c r="Z7" s="391" t="s">
        <v>52</v>
      </c>
      <c r="AA7" s="278" t="s">
        <v>52</v>
      </c>
      <c r="AB7" s="391" t="s">
        <v>52</v>
      </c>
      <c r="AC7" s="278" t="s">
        <v>52</v>
      </c>
      <c r="AD7" s="278" t="s">
        <v>53</v>
      </c>
      <c r="AE7" s="278" t="s">
        <v>52</v>
      </c>
      <c r="AF7" s="391" t="s">
        <v>52</v>
      </c>
      <c r="AG7" s="391" t="s">
        <v>52</v>
      </c>
      <c r="AH7" s="391" t="s">
        <v>52</v>
      </c>
      <c r="AI7" s="278" t="s">
        <v>53</v>
      </c>
      <c r="AJ7" s="391" t="s">
        <v>53</v>
      </c>
      <c r="AK7" s="391" t="s">
        <v>52</v>
      </c>
      <c r="AL7" s="278" t="s">
        <v>52</v>
      </c>
      <c r="AM7" s="391" t="s">
        <v>52</v>
      </c>
      <c r="AN7" s="391" t="s">
        <v>52</v>
      </c>
      <c r="AO7" s="391" t="s">
        <v>52</v>
      </c>
      <c r="AP7" s="278" t="s">
        <v>52</v>
      </c>
      <c r="AQ7" s="391" t="s">
        <v>52</v>
      </c>
      <c r="AR7" s="391" t="s">
        <v>52</v>
      </c>
      <c r="AS7" s="391" t="s">
        <v>52</v>
      </c>
      <c r="AT7" s="391" t="s">
        <v>52</v>
      </c>
    </row>
    <row r="8" spans="1:61" ht="25.5" customHeight="1">
      <c r="A8" s="387" t="s">
        <v>61</v>
      </c>
      <c r="B8" s="300">
        <f t="shared" si="0"/>
        <v>0.45</v>
      </c>
      <c r="C8" s="375">
        <f t="shared" si="1"/>
        <v>18</v>
      </c>
      <c r="D8" s="388" cm="1">
        <f t="array" ref="D8">SUM(COUNTIFS(E8:AT8,{"Yes","No"}))</f>
        <v>40</v>
      </c>
      <c r="E8" s="397" t="s">
        <v>53</v>
      </c>
      <c r="F8" s="278" t="s">
        <v>53</v>
      </c>
      <c r="G8" s="400" t="s">
        <v>53</v>
      </c>
      <c r="H8" s="278" t="s">
        <v>52</v>
      </c>
      <c r="I8" s="391" t="s">
        <v>53</v>
      </c>
      <c r="J8" s="278" t="s">
        <v>52</v>
      </c>
      <c r="K8" s="278" t="s">
        <v>52</v>
      </c>
      <c r="L8" s="285" t="s">
        <v>53</v>
      </c>
      <c r="M8" s="278" t="s">
        <v>53</v>
      </c>
      <c r="N8" s="283" t="s">
        <v>58</v>
      </c>
      <c r="O8" s="278" t="s">
        <v>53</v>
      </c>
      <c r="P8" s="278" t="s">
        <v>53</v>
      </c>
      <c r="Q8" s="401" t="s">
        <v>53</v>
      </c>
      <c r="R8" s="391" t="s">
        <v>52</v>
      </c>
      <c r="S8" s="392" t="s">
        <v>53</v>
      </c>
      <c r="T8" s="286" t="s">
        <v>52</v>
      </c>
      <c r="U8" s="298" t="s">
        <v>52</v>
      </c>
      <c r="V8" s="332" t="s">
        <v>53</v>
      </c>
      <c r="W8" s="395" t="s">
        <v>58</v>
      </c>
      <c r="X8" s="402" t="s">
        <v>52</v>
      </c>
      <c r="Y8" s="391" t="s">
        <v>53</v>
      </c>
      <c r="Z8" s="391" t="s">
        <v>52</v>
      </c>
      <c r="AA8" s="278" t="s">
        <v>53</v>
      </c>
      <c r="AB8" s="391" t="s">
        <v>52</v>
      </c>
      <c r="AC8" s="278" t="s">
        <v>52</v>
      </c>
      <c r="AD8" s="278" t="s">
        <v>52</v>
      </c>
      <c r="AE8" s="278" t="s">
        <v>53</v>
      </c>
      <c r="AF8" s="391" t="s">
        <v>53</v>
      </c>
      <c r="AG8" s="391" t="s">
        <v>52</v>
      </c>
      <c r="AH8" s="391" t="s">
        <v>52</v>
      </c>
      <c r="AI8" s="278" t="s">
        <v>53</v>
      </c>
      <c r="AJ8" s="391" t="s">
        <v>53</v>
      </c>
      <c r="AK8" s="391" t="s">
        <v>52</v>
      </c>
      <c r="AL8" s="278" t="s">
        <v>52</v>
      </c>
      <c r="AM8" s="391" t="s">
        <v>53</v>
      </c>
      <c r="AN8" s="391" t="s">
        <v>53</v>
      </c>
      <c r="AO8" s="391" t="s">
        <v>52</v>
      </c>
      <c r="AP8" s="278" t="s">
        <v>53</v>
      </c>
      <c r="AQ8" s="391" t="s">
        <v>52</v>
      </c>
      <c r="AR8" s="391" t="s">
        <v>53</v>
      </c>
      <c r="AS8" s="391" t="s">
        <v>53</v>
      </c>
      <c r="AT8" s="391" t="s">
        <v>52</v>
      </c>
    </row>
    <row r="9" spans="1:61" ht="25.5" customHeight="1">
      <c r="A9" s="387" t="s">
        <v>62</v>
      </c>
      <c r="B9" s="300">
        <f t="shared" si="0"/>
        <v>0.85</v>
      </c>
      <c r="C9" s="375">
        <f t="shared" si="1"/>
        <v>34</v>
      </c>
      <c r="D9" s="388" cm="1">
        <f t="array" ref="D9">SUM(COUNTIFS(E9:AT9,{"Yes","No"}))</f>
        <v>40</v>
      </c>
      <c r="E9" s="397" t="s">
        <v>52</v>
      </c>
      <c r="F9" s="278" t="s">
        <v>52</v>
      </c>
      <c r="G9" s="398" t="s">
        <v>52</v>
      </c>
      <c r="H9" s="278" t="s">
        <v>52</v>
      </c>
      <c r="I9" s="391" t="s">
        <v>52</v>
      </c>
      <c r="J9" s="278" t="s">
        <v>52</v>
      </c>
      <c r="K9" s="278" t="s">
        <v>52</v>
      </c>
      <c r="L9" s="392" t="s">
        <v>53</v>
      </c>
      <c r="M9" s="278" t="s">
        <v>52</v>
      </c>
      <c r="N9" s="283" t="s">
        <v>58</v>
      </c>
      <c r="O9" s="286" t="s">
        <v>52</v>
      </c>
      <c r="P9" s="283" t="s">
        <v>53</v>
      </c>
      <c r="Q9" s="393" t="s">
        <v>52</v>
      </c>
      <c r="R9" s="394" t="s">
        <v>52</v>
      </c>
      <c r="S9" s="285" t="s">
        <v>53</v>
      </c>
      <c r="T9" s="278" t="s">
        <v>52</v>
      </c>
      <c r="U9" s="392" t="s">
        <v>52</v>
      </c>
      <c r="V9" s="332" t="s">
        <v>52</v>
      </c>
      <c r="W9" s="395" t="s">
        <v>58</v>
      </c>
      <c r="X9" s="402" t="s">
        <v>52</v>
      </c>
      <c r="Y9" s="391" t="s">
        <v>52</v>
      </c>
      <c r="Z9" s="391" t="s">
        <v>52</v>
      </c>
      <c r="AA9" s="278" t="s">
        <v>52</v>
      </c>
      <c r="AB9" s="391" t="s">
        <v>52</v>
      </c>
      <c r="AC9" s="278" t="s">
        <v>52</v>
      </c>
      <c r="AD9" s="278" t="s">
        <v>52</v>
      </c>
      <c r="AE9" s="278" t="s">
        <v>52</v>
      </c>
      <c r="AF9" s="391" t="s">
        <v>52</v>
      </c>
      <c r="AG9" s="391" t="s">
        <v>52</v>
      </c>
      <c r="AH9" s="391" t="s">
        <v>52</v>
      </c>
      <c r="AI9" s="278" t="s">
        <v>53</v>
      </c>
      <c r="AJ9" s="391" t="s">
        <v>53</v>
      </c>
      <c r="AK9" s="391" t="s">
        <v>52</v>
      </c>
      <c r="AL9" s="278" t="s">
        <v>52</v>
      </c>
      <c r="AM9" s="391" t="s">
        <v>52</v>
      </c>
      <c r="AN9" s="391" t="s">
        <v>52</v>
      </c>
      <c r="AO9" s="391" t="s">
        <v>52</v>
      </c>
      <c r="AP9" s="278" t="s">
        <v>52</v>
      </c>
      <c r="AQ9" s="391" t="s">
        <v>52</v>
      </c>
      <c r="AR9" s="391" t="s">
        <v>53</v>
      </c>
      <c r="AS9" s="391" t="s">
        <v>52</v>
      </c>
      <c r="AT9" s="391" t="s">
        <v>52</v>
      </c>
    </row>
    <row r="10" spans="1:61" ht="25.5" customHeight="1">
      <c r="A10" s="387" t="s">
        <v>63</v>
      </c>
      <c r="B10" s="300">
        <f t="shared" si="0"/>
        <v>0.95</v>
      </c>
      <c r="C10" s="375">
        <f t="shared" si="1"/>
        <v>38</v>
      </c>
      <c r="D10" s="388" cm="1">
        <f t="array" ref="D10">SUM(COUNTIFS(E10:AT10,{"Yes","No"}))</f>
        <v>40</v>
      </c>
      <c r="E10" s="397" t="s">
        <v>52</v>
      </c>
      <c r="F10" s="298" t="s">
        <v>52</v>
      </c>
      <c r="G10" s="398" t="s">
        <v>52</v>
      </c>
      <c r="H10" s="278" t="s">
        <v>52</v>
      </c>
      <c r="I10" s="391" t="s">
        <v>52</v>
      </c>
      <c r="J10" s="278" t="s">
        <v>52</v>
      </c>
      <c r="K10" s="278" t="s">
        <v>52</v>
      </c>
      <c r="L10" s="392" t="s">
        <v>52</v>
      </c>
      <c r="M10" s="278" t="s">
        <v>52</v>
      </c>
      <c r="N10" s="283" t="s">
        <v>58</v>
      </c>
      <c r="O10" s="278" t="s">
        <v>52</v>
      </c>
      <c r="P10" s="278" t="s">
        <v>52</v>
      </c>
      <c r="Q10" s="393" t="s">
        <v>52</v>
      </c>
      <c r="R10" s="394" t="s">
        <v>52</v>
      </c>
      <c r="S10" s="278" t="s">
        <v>52</v>
      </c>
      <c r="T10" s="286" t="s">
        <v>52</v>
      </c>
      <c r="U10" s="298" t="s">
        <v>52</v>
      </c>
      <c r="V10" s="332" t="s">
        <v>52</v>
      </c>
      <c r="W10" s="395" t="s">
        <v>58</v>
      </c>
      <c r="X10" s="399" t="s">
        <v>52</v>
      </c>
      <c r="Y10" s="391" t="s">
        <v>52</v>
      </c>
      <c r="Z10" s="391" t="s">
        <v>52</v>
      </c>
      <c r="AA10" s="278" t="s">
        <v>52</v>
      </c>
      <c r="AB10" s="391" t="s">
        <v>52</v>
      </c>
      <c r="AC10" s="278" t="s">
        <v>52</v>
      </c>
      <c r="AD10" s="278" t="s">
        <v>52</v>
      </c>
      <c r="AE10" s="278" t="s">
        <v>52</v>
      </c>
      <c r="AF10" s="391" t="s">
        <v>52</v>
      </c>
      <c r="AG10" s="391" t="s">
        <v>52</v>
      </c>
      <c r="AH10" s="391" t="s">
        <v>52</v>
      </c>
      <c r="AI10" s="278" t="s">
        <v>53</v>
      </c>
      <c r="AJ10" s="391" t="s">
        <v>53</v>
      </c>
      <c r="AK10" s="391" t="s">
        <v>52</v>
      </c>
      <c r="AL10" s="278" t="s">
        <v>52</v>
      </c>
      <c r="AM10" s="391" t="s">
        <v>52</v>
      </c>
      <c r="AN10" s="391" t="s">
        <v>52</v>
      </c>
      <c r="AO10" s="391" t="s">
        <v>52</v>
      </c>
      <c r="AP10" s="278" t="s">
        <v>52</v>
      </c>
      <c r="AQ10" s="391" t="s">
        <v>52</v>
      </c>
      <c r="AR10" s="391" t="s">
        <v>52</v>
      </c>
      <c r="AS10" s="391" t="s">
        <v>52</v>
      </c>
      <c r="AT10" s="391" t="s">
        <v>52</v>
      </c>
    </row>
    <row r="11" spans="1:61" ht="25.5" customHeight="1">
      <c r="A11" s="387" t="s">
        <v>64</v>
      </c>
      <c r="B11" s="300">
        <f t="shared" si="0"/>
        <v>1</v>
      </c>
      <c r="C11" s="375">
        <f t="shared" si="1"/>
        <v>40</v>
      </c>
      <c r="D11" s="388" cm="1">
        <f t="array" ref="D11">SUM(COUNTIFS(E11:AT11,{"Yes","No"}))</f>
        <v>40</v>
      </c>
      <c r="E11" s="397" t="s">
        <v>52</v>
      </c>
      <c r="F11" s="299" t="s">
        <v>52</v>
      </c>
      <c r="G11" s="398" t="s">
        <v>52</v>
      </c>
      <c r="H11" s="278" t="s">
        <v>52</v>
      </c>
      <c r="I11" s="391" t="s">
        <v>52</v>
      </c>
      <c r="J11" s="278" t="s">
        <v>52</v>
      </c>
      <c r="K11" s="278" t="s">
        <v>52</v>
      </c>
      <c r="L11" s="392" t="s">
        <v>52</v>
      </c>
      <c r="M11" s="278" t="s">
        <v>52</v>
      </c>
      <c r="N11" s="283" t="s">
        <v>58</v>
      </c>
      <c r="O11" s="286" t="s">
        <v>52</v>
      </c>
      <c r="P11" s="298" t="s">
        <v>52</v>
      </c>
      <c r="Q11" s="393" t="s">
        <v>52</v>
      </c>
      <c r="R11" s="394" t="s">
        <v>52</v>
      </c>
      <c r="S11" s="278" t="s">
        <v>52</v>
      </c>
      <c r="T11" s="278" t="s">
        <v>52</v>
      </c>
      <c r="U11" s="392" t="s">
        <v>52</v>
      </c>
      <c r="V11" s="378" t="s">
        <v>52</v>
      </c>
      <c r="W11" s="389" t="s">
        <v>58</v>
      </c>
      <c r="X11" s="403" t="s">
        <v>52</v>
      </c>
      <c r="Y11" s="391" t="s">
        <v>52</v>
      </c>
      <c r="Z11" s="391" t="s">
        <v>52</v>
      </c>
      <c r="AA11" s="278" t="s">
        <v>52</v>
      </c>
      <c r="AB11" s="391" t="s">
        <v>52</v>
      </c>
      <c r="AC11" s="278" t="s">
        <v>52</v>
      </c>
      <c r="AD11" s="278" t="s">
        <v>52</v>
      </c>
      <c r="AE11" s="278" t="s">
        <v>52</v>
      </c>
      <c r="AF11" s="391" t="s">
        <v>52</v>
      </c>
      <c r="AG11" s="391" t="s">
        <v>52</v>
      </c>
      <c r="AH11" s="391" t="s">
        <v>52</v>
      </c>
      <c r="AI11" s="278" t="s">
        <v>52</v>
      </c>
      <c r="AJ11" s="391" t="s">
        <v>52</v>
      </c>
      <c r="AK11" s="391" t="s">
        <v>52</v>
      </c>
      <c r="AL11" s="278" t="s">
        <v>52</v>
      </c>
      <c r="AM11" s="391" t="s">
        <v>52</v>
      </c>
      <c r="AN11" s="391" t="s">
        <v>52</v>
      </c>
      <c r="AO11" s="391" t="s">
        <v>52</v>
      </c>
      <c r="AP11" s="278" t="s">
        <v>52</v>
      </c>
      <c r="AQ11" s="391" t="s">
        <v>52</v>
      </c>
      <c r="AR11" s="391" t="s">
        <v>52</v>
      </c>
      <c r="AS11" s="391" t="s">
        <v>52</v>
      </c>
      <c r="AT11" s="391" t="s">
        <v>52</v>
      </c>
    </row>
    <row r="12" spans="1:61" ht="25.5" customHeight="1">
      <c r="A12" s="387" t="s">
        <v>371</v>
      </c>
      <c r="B12" s="300">
        <f t="shared" si="0"/>
        <v>0.9</v>
      </c>
      <c r="C12" s="375">
        <f t="shared" si="1"/>
        <v>36</v>
      </c>
      <c r="D12" s="388" cm="1">
        <f t="array" ref="D12">SUM(COUNTIFS(E12:AT12,{"Yes","No"}))</f>
        <v>40</v>
      </c>
      <c r="E12" s="397" t="s">
        <v>52</v>
      </c>
      <c r="F12" s="278" t="s">
        <v>52</v>
      </c>
      <c r="G12" s="398" t="s">
        <v>52</v>
      </c>
      <c r="H12" s="286" t="s">
        <v>52</v>
      </c>
      <c r="I12" s="394" t="s">
        <v>52</v>
      </c>
      <c r="J12" s="286" t="s">
        <v>52</v>
      </c>
      <c r="K12" s="286" t="s">
        <v>52</v>
      </c>
      <c r="L12" s="298" t="s">
        <v>52</v>
      </c>
      <c r="M12" s="286" t="s">
        <v>52</v>
      </c>
      <c r="N12" s="283" t="s">
        <v>58</v>
      </c>
      <c r="O12" s="278" t="s">
        <v>53</v>
      </c>
      <c r="P12" s="278" t="s">
        <v>52</v>
      </c>
      <c r="Q12" s="393" t="s">
        <v>52</v>
      </c>
      <c r="R12" s="394" t="s">
        <v>52</v>
      </c>
      <c r="S12" s="285" t="s">
        <v>53</v>
      </c>
      <c r="T12" s="286" t="s">
        <v>52</v>
      </c>
      <c r="U12" s="298" t="s">
        <v>52</v>
      </c>
      <c r="V12" s="332" t="s">
        <v>52</v>
      </c>
      <c r="W12" s="389" t="s">
        <v>58</v>
      </c>
      <c r="X12" s="404" t="s">
        <v>52</v>
      </c>
      <c r="Y12" s="391" t="s">
        <v>52</v>
      </c>
      <c r="Z12" s="391" t="s">
        <v>52</v>
      </c>
      <c r="AA12" s="278" t="s">
        <v>52</v>
      </c>
      <c r="AB12" s="391" t="s">
        <v>52</v>
      </c>
      <c r="AC12" s="278" t="s">
        <v>52</v>
      </c>
      <c r="AD12" s="278" t="s">
        <v>52</v>
      </c>
      <c r="AE12" s="278" t="s">
        <v>52</v>
      </c>
      <c r="AF12" s="391" t="s">
        <v>52</v>
      </c>
      <c r="AG12" s="391" t="s">
        <v>52</v>
      </c>
      <c r="AH12" s="391" t="s">
        <v>52</v>
      </c>
      <c r="AI12" s="278" t="s">
        <v>53</v>
      </c>
      <c r="AJ12" s="391" t="s">
        <v>52</v>
      </c>
      <c r="AK12" s="391" t="s">
        <v>52</v>
      </c>
      <c r="AL12" s="278" t="s">
        <v>52</v>
      </c>
      <c r="AM12" s="391" t="s">
        <v>52</v>
      </c>
      <c r="AN12" s="391" t="s">
        <v>52</v>
      </c>
      <c r="AO12" s="391" t="s">
        <v>52</v>
      </c>
      <c r="AP12" s="278" t="s">
        <v>52</v>
      </c>
      <c r="AQ12" s="391" t="s">
        <v>52</v>
      </c>
      <c r="AR12" s="391" t="s">
        <v>53</v>
      </c>
      <c r="AS12" s="391" t="s">
        <v>52</v>
      </c>
      <c r="AT12" s="391" t="s">
        <v>52</v>
      </c>
    </row>
    <row r="13" spans="1:61" ht="25.5" customHeight="1">
      <c r="A13" s="405" t="s">
        <v>372</v>
      </c>
      <c r="B13" s="300">
        <f t="shared" si="0"/>
        <v>0.35</v>
      </c>
      <c r="C13" s="375" cm="1">
        <f t="array" ref="C13">SUM(COUNTIFS(E13:AT13,{"Ministry of Finance","Ministry of Planning","Both"}))</f>
        <v>14</v>
      </c>
      <c r="D13" s="388">
        <f>COUNTIFS(E13:AT13,"&lt;&gt;Don't know",E13:AT13,"&lt;&gt;Not applicable")</f>
        <v>40</v>
      </c>
      <c r="E13" s="406" t="s">
        <v>310</v>
      </c>
      <c r="F13" s="407" t="s">
        <v>373</v>
      </c>
      <c r="G13" s="408" t="s">
        <v>310</v>
      </c>
      <c r="H13" s="291" t="s">
        <v>310</v>
      </c>
      <c r="I13" s="409" t="s">
        <v>310</v>
      </c>
      <c r="J13" s="409" t="s">
        <v>373</v>
      </c>
      <c r="K13" s="291" t="s">
        <v>374</v>
      </c>
      <c r="L13" s="410" t="s">
        <v>310</v>
      </c>
      <c r="M13" s="291" t="s">
        <v>374</v>
      </c>
      <c r="N13" s="283" t="s">
        <v>58</v>
      </c>
      <c r="O13" s="411" t="s">
        <v>310</v>
      </c>
      <c r="P13" s="291" t="s">
        <v>310</v>
      </c>
      <c r="Q13" s="412" t="s">
        <v>310</v>
      </c>
      <c r="R13" s="407" t="s">
        <v>374</v>
      </c>
      <c r="S13" s="291" t="s">
        <v>374</v>
      </c>
      <c r="T13" s="291" t="s">
        <v>375</v>
      </c>
      <c r="U13" s="410" t="s">
        <v>310</v>
      </c>
      <c r="V13" s="413" t="s">
        <v>310</v>
      </c>
      <c r="W13" s="389" t="s">
        <v>58</v>
      </c>
      <c r="X13" s="407" t="s">
        <v>373</v>
      </c>
      <c r="Y13" s="407" t="s">
        <v>374</v>
      </c>
      <c r="Z13" s="409" t="s">
        <v>375</v>
      </c>
      <c r="AA13" s="291" t="s">
        <v>310</v>
      </c>
      <c r="AB13" s="291" t="s">
        <v>375</v>
      </c>
      <c r="AC13" s="291" t="s">
        <v>310</v>
      </c>
      <c r="AD13" s="291" t="s">
        <v>310</v>
      </c>
      <c r="AE13" s="291" t="s">
        <v>310</v>
      </c>
      <c r="AF13" s="409" t="s">
        <v>310</v>
      </c>
      <c r="AG13" s="409" t="s">
        <v>373</v>
      </c>
      <c r="AH13" s="409" t="s">
        <v>374</v>
      </c>
      <c r="AI13" s="291" t="s">
        <v>310</v>
      </c>
      <c r="AJ13" s="409" t="s">
        <v>310</v>
      </c>
      <c r="AK13" s="409" t="s">
        <v>310</v>
      </c>
      <c r="AL13" s="291" t="s">
        <v>310</v>
      </c>
      <c r="AM13" s="409" t="s">
        <v>310</v>
      </c>
      <c r="AN13" s="409" t="s">
        <v>310</v>
      </c>
      <c r="AO13" s="291" t="s">
        <v>310</v>
      </c>
      <c r="AP13" s="291" t="s">
        <v>310</v>
      </c>
      <c r="AQ13" s="409" t="s">
        <v>374</v>
      </c>
      <c r="AR13" s="291" t="s">
        <v>310</v>
      </c>
      <c r="AS13" s="409" t="s">
        <v>310</v>
      </c>
      <c r="AT13" s="409" t="s">
        <v>310</v>
      </c>
    </row>
    <row r="14" spans="1:61" ht="25.5" customHeight="1">
      <c r="A14" s="405" t="s">
        <v>67</v>
      </c>
      <c r="B14" s="300">
        <f t="shared" si="0"/>
        <v>0.60526315789473684</v>
      </c>
      <c r="C14" s="375">
        <f t="shared" ref="C14" si="2">COUNTIF(E14:AT14,"Yes")</f>
        <v>23</v>
      </c>
      <c r="D14" s="414" cm="1">
        <f t="array" ref="D14">SUM(COUNTIFS(E14:AT14,{"Yes","No"}))</f>
        <v>38</v>
      </c>
      <c r="E14" s="397" t="s">
        <v>52</v>
      </c>
      <c r="F14" s="278" t="s">
        <v>59</v>
      </c>
      <c r="G14" s="398" t="s">
        <v>52</v>
      </c>
      <c r="H14" s="286" t="s">
        <v>52</v>
      </c>
      <c r="I14" s="394" t="s">
        <v>52</v>
      </c>
      <c r="J14" s="286" t="s">
        <v>52</v>
      </c>
      <c r="K14" s="286" t="s">
        <v>52</v>
      </c>
      <c r="L14" s="285" t="s">
        <v>53</v>
      </c>
      <c r="M14" s="286" t="s">
        <v>52</v>
      </c>
      <c r="N14" s="283" t="s">
        <v>58</v>
      </c>
      <c r="O14" s="278" t="s">
        <v>53</v>
      </c>
      <c r="P14" s="278" t="s">
        <v>53</v>
      </c>
      <c r="Q14" s="401" t="s">
        <v>53</v>
      </c>
      <c r="R14" s="391" t="s">
        <v>53</v>
      </c>
      <c r="S14" s="286" t="s">
        <v>52</v>
      </c>
      <c r="T14" s="286" t="s">
        <v>52</v>
      </c>
      <c r="U14" s="298" t="s">
        <v>52</v>
      </c>
      <c r="V14" s="378" t="s">
        <v>52</v>
      </c>
      <c r="W14" s="389" t="s">
        <v>58</v>
      </c>
      <c r="X14" s="391" t="s">
        <v>53</v>
      </c>
      <c r="Y14" s="391" t="s">
        <v>52</v>
      </c>
      <c r="Z14" s="391" t="s">
        <v>52</v>
      </c>
      <c r="AA14" s="278" t="s">
        <v>53</v>
      </c>
      <c r="AB14" s="391" t="s">
        <v>53</v>
      </c>
      <c r="AC14" s="278" t="s">
        <v>52</v>
      </c>
      <c r="AD14" s="278" t="s">
        <v>53</v>
      </c>
      <c r="AE14" s="278" t="s">
        <v>53</v>
      </c>
      <c r="AF14" s="391" t="s">
        <v>53</v>
      </c>
      <c r="AG14" s="391" t="s">
        <v>52</v>
      </c>
      <c r="AH14" s="391" t="s">
        <v>52</v>
      </c>
      <c r="AI14" s="278" t="s">
        <v>53</v>
      </c>
      <c r="AJ14" s="391" t="s">
        <v>52</v>
      </c>
      <c r="AK14" s="391" t="s">
        <v>52</v>
      </c>
      <c r="AL14" s="278" t="s">
        <v>52</v>
      </c>
      <c r="AM14" s="391" t="s">
        <v>53</v>
      </c>
      <c r="AN14" s="391" t="s">
        <v>53</v>
      </c>
      <c r="AO14" s="391" t="s">
        <v>52</v>
      </c>
      <c r="AP14" s="278" t="s">
        <v>52</v>
      </c>
      <c r="AQ14" s="391" t="s">
        <v>52</v>
      </c>
      <c r="AR14" s="391" t="s">
        <v>53</v>
      </c>
      <c r="AS14" s="391" t="s">
        <v>52</v>
      </c>
      <c r="AT14" s="391" t="s">
        <v>59</v>
      </c>
    </row>
    <row r="15" spans="1:61" ht="27.75" customHeight="1">
      <c r="A15" s="415" t="s">
        <v>376</v>
      </c>
      <c r="B15" s="416">
        <f>AVERAGE(E15:AT15)</f>
        <v>6.375</v>
      </c>
      <c r="C15" s="417"/>
      <c r="D15" s="418"/>
      <c r="E15" s="419">
        <f t="shared" ref="E15:AT15" si="3">COUNTIF(E$6:E$14,"Yes")</f>
        <v>7</v>
      </c>
      <c r="F15" s="419">
        <f>COUNTIF(F$6:F$14,"Yes")</f>
        <v>6</v>
      </c>
      <c r="G15" s="419">
        <f t="shared" si="3"/>
        <v>7</v>
      </c>
      <c r="H15" s="419">
        <f>COUNTIF(H$6:H$14,"Yes")</f>
        <v>8</v>
      </c>
      <c r="I15" s="419">
        <f t="shared" si="3"/>
        <v>6</v>
      </c>
      <c r="J15" s="419">
        <f t="shared" si="3"/>
        <v>8</v>
      </c>
      <c r="K15" s="419">
        <f t="shared" si="3"/>
        <v>8</v>
      </c>
      <c r="L15" s="420">
        <f t="shared" si="3"/>
        <v>4</v>
      </c>
      <c r="M15" s="419">
        <f t="shared" si="3"/>
        <v>7</v>
      </c>
      <c r="N15" s="419" t="s">
        <v>58</v>
      </c>
      <c r="O15" s="419">
        <f t="shared" si="3"/>
        <v>5</v>
      </c>
      <c r="P15" s="419">
        <f t="shared" si="3"/>
        <v>3</v>
      </c>
      <c r="Q15" s="419">
        <f t="shared" si="3"/>
        <v>6</v>
      </c>
      <c r="R15" s="419">
        <f t="shared" si="3"/>
        <v>7</v>
      </c>
      <c r="S15" s="419">
        <f>COUNTIF(S$6:S$14,"Yes")</f>
        <v>5</v>
      </c>
      <c r="T15" s="419">
        <f>COUNTIF(T$6:T$14,"Yes")</f>
        <v>7</v>
      </c>
      <c r="U15" s="420">
        <f>COUNTIF(U$6:U$14,"Yes")</f>
        <v>7</v>
      </c>
      <c r="V15" s="421">
        <f>COUNTIF(V$6:V$14,"Yes")</f>
        <v>7</v>
      </c>
      <c r="W15" s="419" t="s">
        <v>58</v>
      </c>
      <c r="X15" s="419">
        <f t="shared" si="3"/>
        <v>7</v>
      </c>
      <c r="Y15" s="419">
        <f t="shared" si="3"/>
        <v>6</v>
      </c>
      <c r="Z15" s="419">
        <f t="shared" si="3"/>
        <v>8</v>
      </c>
      <c r="AA15" s="419">
        <f>COUNTIF(AA$6:AA$14,"Yes")</f>
        <v>6</v>
      </c>
      <c r="AB15" s="419">
        <f t="shared" si="3"/>
        <v>7</v>
      </c>
      <c r="AC15" s="422">
        <f>COUNTIF(AC$6:AC$14,"Yes")</f>
        <v>8</v>
      </c>
      <c r="AD15" s="422">
        <f>COUNTIF(AD$6:AD$14,"Yes")</f>
        <v>5</v>
      </c>
      <c r="AE15" s="422">
        <f>COUNTIF(AE$6:AE$14,"Yes")</f>
        <v>6</v>
      </c>
      <c r="AF15" s="419">
        <f t="shared" si="3"/>
        <v>6</v>
      </c>
      <c r="AG15" s="419">
        <f t="shared" si="3"/>
        <v>8</v>
      </c>
      <c r="AH15" s="419">
        <f t="shared" si="3"/>
        <v>8</v>
      </c>
      <c r="AI15" s="419">
        <f>COUNTIF(AI$6:AI$14,"Yes")</f>
        <v>1</v>
      </c>
      <c r="AJ15" s="419">
        <f t="shared" si="3"/>
        <v>3</v>
      </c>
      <c r="AK15" s="419">
        <f t="shared" si="3"/>
        <v>8</v>
      </c>
      <c r="AL15" s="422">
        <f>COUNTIF(AL$6:AL$14,"Yes")</f>
        <v>8</v>
      </c>
      <c r="AM15" s="419">
        <f t="shared" si="3"/>
        <v>6</v>
      </c>
      <c r="AN15" s="419">
        <f t="shared" si="3"/>
        <v>5</v>
      </c>
      <c r="AO15" s="419">
        <f t="shared" si="3"/>
        <v>8</v>
      </c>
      <c r="AP15" s="422">
        <f>COUNTIF(AP$6:AP$14,"Yes")</f>
        <v>7</v>
      </c>
      <c r="AQ15" s="419">
        <f t="shared" si="3"/>
        <v>8</v>
      </c>
      <c r="AR15" s="419">
        <f t="shared" si="3"/>
        <v>4</v>
      </c>
      <c r="AS15" s="419">
        <f t="shared" si="3"/>
        <v>7</v>
      </c>
      <c r="AT15" s="419">
        <f t="shared" si="3"/>
        <v>7</v>
      </c>
    </row>
    <row r="16" spans="1:61" ht="27.6" customHeight="1">
      <c r="A16" s="415" t="s">
        <v>377</v>
      </c>
      <c r="B16" s="300">
        <f>C16/D16</f>
        <v>0.77500000000000002</v>
      </c>
      <c r="C16" s="375">
        <f t="shared" ref="C16:C18" si="4">COUNTIF(E16:AT16,"Yes")</f>
        <v>31</v>
      </c>
      <c r="D16" s="414" cm="1">
        <f t="array" ref="D16">SUM(COUNTIFS(E16:AT16,{"Yes","No"}))</f>
        <v>40</v>
      </c>
      <c r="E16" s="419" t="str">
        <f t="shared" ref="E16:K16" si="5">IF(E15&gt;=6,"Yes","-")</f>
        <v>Yes</v>
      </c>
      <c r="F16" s="419" t="str">
        <f t="shared" si="5"/>
        <v>Yes</v>
      </c>
      <c r="G16" s="419" t="str">
        <f t="shared" si="5"/>
        <v>Yes</v>
      </c>
      <c r="H16" s="419" t="str">
        <f t="shared" si="5"/>
        <v>Yes</v>
      </c>
      <c r="I16" s="419" t="str">
        <f t="shared" si="5"/>
        <v>Yes</v>
      </c>
      <c r="J16" s="419" t="str">
        <f t="shared" si="5"/>
        <v>Yes</v>
      </c>
      <c r="K16" s="419" t="str">
        <f t="shared" si="5"/>
        <v>Yes</v>
      </c>
      <c r="L16" s="423" t="str">
        <f>IF(L15&gt;=6,"Yes","No")</f>
        <v>No</v>
      </c>
      <c r="M16" s="423" t="str">
        <f t="shared" ref="M16:AT16" si="6">IF(M15&gt;=6,"Yes","No")</f>
        <v>Yes</v>
      </c>
      <c r="N16" s="423" t="s">
        <v>58</v>
      </c>
      <c r="O16" s="423" t="str">
        <f t="shared" si="6"/>
        <v>No</v>
      </c>
      <c r="P16" s="423" t="str">
        <f t="shared" si="6"/>
        <v>No</v>
      </c>
      <c r="Q16" s="423" t="str">
        <f t="shared" si="6"/>
        <v>Yes</v>
      </c>
      <c r="R16" s="423" t="str">
        <f t="shared" si="6"/>
        <v>Yes</v>
      </c>
      <c r="S16" s="423" t="str">
        <f t="shared" si="6"/>
        <v>No</v>
      </c>
      <c r="T16" s="423" t="str">
        <f t="shared" si="6"/>
        <v>Yes</v>
      </c>
      <c r="U16" s="423" t="str">
        <f t="shared" si="6"/>
        <v>Yes</v>
      </c>
      <c r="V16" s="424" t="str">
        <f t="shared" si="6"/>
        <v>Yes</v>
      </c>
      <c r="W16" s="425" t="s">
        <v>58</v>
      </c>
      <c r="X16" s="423" t="str">
        <f t="shared" si="6"/>
        <v>Yes</v>
      </c>
      <c r="Y16" s="423" t="str">
        <f t="shared" si="6"/>
        <v>Yes</v>
      </c>
      <c r="Z16" s="423" t="str">
        <f t="shared" si="6"/>
        <v>Yes</v>
      </c>
      <c r="AA16" s="423" t="str">
        <f t="shared" si="6"/>
        <v>Yes</v>
      </c>
      <c r="AB16" s="423" t="str">
        <f t="shared" si="6"/>
        <v>Yes</v>
      </c>
      <c r="AC16" s="422" t="str">
        <f t="shared" si="6"/>
        <v>Yes</v>
      </c>
      <c r="AD16" s="422" t="str">
        <f t="shared" si="6"/>
        <v>No</v>
      </c>
      <c r="AE16" s="422" t="str">
        <f t="shared" si="6"/>
        <v>Yes</v>
      </c>
      <c r="AF16" s="423" t="str">
        <f t="shared" si="6"/>
        <v>Yes</v>
      </c>
      <c r="AG16" s="423" t="str">
        <f t="shared" si="6"/>
        <v>Yes</v>
      </c>
      <c r="AH16" s="423" t="str">
        <f t="shared" si="6"/>
        <v>Yes</v>
      </c>
      <c r="AI16" s="423" t="str">
        <f t="shared" si="6"/>
        <v>No</v>
      </c>
      <c r="AJ16" s="423" t="str">
        <f t="shared" si="6"/>
        <v>No</v>
      </c>
      <c r="AK16" s="423" t="str">
        <f t="shared" si="6"/>
        <v>Yes</v>
      </c>
      <c r="AL16" s="422" t="str">
        <f t="shared" si="6"/>
        <v>Yes</v>
      </c>
      <c r="AM16" s="423" t="str">
        <f t="shared" si="6"/>
        <v>Yes</v>
      </c>
      <c r="AN16" s="423" t="str">
        <f t="shared" si="6"/>
        <v>No</v>
      </c>
      <c r="AO16" s="423" t="str">
        <f t="shared" si="6"/>
        <v>Yes</v>
      </c>
      <c r="AP16" s="422" t="str">
        <f t="shared" si="6"/>
        <v>Yes</v>
      </c>
      <c r="AQ16" s="423" t="str">
        <f t="shared" si="6"/>
        <v>Yes</v>
      </c>
      <c r="AR16" s="423" t="str">
        <f t="shared" si="6"/>
        <v>No</v>
      </c>
      <c r="AS16" s="423" t="str">
        <f t="shared" si="6"/>
        <v>Yes</v>
      </c>
      <c r="AT16" s="423" t="str">
        <f t="shared" si="6"/>
        <v>Yes</v>
      </c>
    </row>
    <row r="17" spans="1:46" ht="26.25" customHeight="1">
      <c r="A17" s="426" t="s">
        <v>378</v>
      </c>
      <c r="B17" s="300">
        <f>C17/D17</f>
        <v>0.77500000000000002</v>
      </c>
      <c r="C17" s="375">
        <f t="shared" si="4"/>
        <v>31</v>
      </c>
      <c r="D17" s="414" cm="1">
        <f t="array" ref="D17">SUM(COUNTIFS(E17:AT17,{"Yes","No"}))</f>
        <v>40</v>
      </c>
      <c r="E17" s="427" t="s">
        <v>53</v>
      </c>
      <c r="F17" s="278" t="s">
        <v>52</v>
      </c>
      <c r="G17" s="398" t="s">
        <v>52</v>
      </c>
      <c r="H17" s="283" t="s">
        <v>52</v>
      </c>
      <c r="I17" s="391" t="s">
        <v>52</v>
      </c>
      <c r="J17" s="283" t="s">
        <v>52</v>
      </c>
      <c r="K17" s="299" t="s">
        <v>53</v>
      </c>
      <c r="L17" s="285" t="s">
        <v>53</v>
      </c>
      <c r="M17" s="283" t="s">
        <v>52</v>
      </c>
      <c r="N17" s="278" t="s">
        <v>58</v>
      </c>
      <c r="O17" s="278" t="s">
        <v>53</v>
      </c>
      <c r="P17" s="299" t="s">
        <v>53</v>
      </c>
      <c r="Q17" s="428" t="s">
        <v>52</v>
      </c>
      <c r="R17" s="404" t="s">
        <v>52</v>
      </c>
      <c r="S17" s="286" t="s">
        <v>52</v>
      </c>
      <c r="T17" s="286" t="s">
        <v>52</v>
      </c>
      <c r="U17" s="298" t="s">
        <v>52</v>
      </c>
      <c r="V17" s="378" t="s">
        <v>52</v>
      </c>
      <c r="W17" s="427" t="s">
        <v>58</v>
      </c>
      <c r="X17" s="404" t="s">
        <v>53</v>
      </c>
      <c r="Y17" s="404" t="s">
        <v>52</v>
      </c>
      <c r="Z17" s="404" t="s">
        <v>52</v>
      </c>
      <c r="AA17" s="278" t="s">
        <v>53</v>
      </c>
      <c r="AB17" s="404" t="s">
        <v>53</v>
      </c>
      <c r="AC17" s="278" t="s">
        <v>52</v>
      </c>
      <c r="AD17" s="278" t="s">
        <v>52</v>
      </c>
      <c r="AE17" s="278" t="s">
        <v>52</v>
      </c>
      <c r="AF17" s="404" t="s">
        <v>52</v>
      </c>
      <c r="AG17" s="404" t="s">
        <v>52</v>
      </c>
      <c r="AH17" s="404" t="s">
        <v>52</v>
      </c>
      <c r="AI17" s="286" t="s">
        <v>52</v>
      </c>
      <c r="AJ17" s="404" t="s">
        <v>52</v>
      </c>
      <c r="AK17" s="391" t="s">
        <v>52</v>
      </c>
      <c r="AL17" s="278" t="s">
        <v>52</v>
      </c>
      <c r="AM17" s="391" t="s">
        <v>53</v>
      </c>
      <c r="AN17" s="391" t="s">
        <v>52</v>
      </c>
      <c r="AO17" s="404" t="s">
        <v>52</v>
      </c>
      <c r="AP17" s="278" t="s">
        <v>52</v>
      </c>
      <c r="AQ17" s="404" t="s">
        <v>52</v>
      </c>
      <c r="AR17" s="404" t="s">
        <v>52</v>
      </c>
      <c r="AS17" s="404" t="s">
        <v>52</v>
      </c>
      <c r="AT17" s="404" t="s">
        <v>52</v>
      </c>
    </row>
    <row r="18" spans="1:46" ht="30" customHeight="1">
      <c r="A18" s="429" t="s">
        <v>379</v>
      </c>
      <c r="B18" s="300">
        <f>C18/D18</f>
        <v>0.9</v>
      </c>
      <c r="C18" s="375">
        <f t="shared" si="4"/>
        <v>36</v>
      </c>
      <c r="D18" s="414" cm="1">
        <f t="array" ref="D18">SUM(COUNTIFS(E18:AT18,{"Yes","No"}))</f>
        <v>40</v>
      </c>
      <c r="E18" s="427" t="s">
        <v>52</v>
      </c>
      <c r="F18" s="298" t="s">
        <v>52</v>
      </c>
      <c r="G18" s="430" t="s">
        <v>52</v>
      </c>
      <c r="H18" s="286" t="s">
        <v>52</v>
      </c>
      <c r="I18" s="403" t="s">
        <v>52</v>
      </c>
      <c r="J18" s="286" t="s">
        <v>52</v>
      </c>
      <c r="K18" s="299" t="s">
        <v>53</v>
      </c>
      <c r="L18" s="285" t="s">
        <v>53</v>
      </c>
      <c r="M18" s="286" t="s">
        <v>52</v>
      </c>
      <c r="N18" s="283" t="s">
        <v>58</v>
      </c>
      <c r="O18" s="286" t="s">
        <v>53</v>
      </c>
      <c r="P18" s="299" t="s">
        <v>53</v>
      </c>
      <c r="Q18" s="428" t="s">
        <v>52</v>
      </c>
      <c r="R18" s="404" t="s">
        <v>52</v>
      </c>
      <c r="S18" s="286" t="s">
        <v>52</v>
      </c>
      <c r="T18" s="286" t="s">
        <v>52</v>
      </c>
      <c r="U18" s="298" t="s">
        <v>52</v>
      </c>
      <c r="V18" s="378" t="s">
        <v>52</v>
      </c>
      <c r="W18" s="427" t="s">
        <v>58</v>
      </c>
      <c r="X18" s="404" t="s">
        <v>52</v>
      </c>
      <c r="Y18" s="404" t="s">
        <v>52</v>
      </c>
      <c r="Z18" s="404" t="s">
        <v>52</v>
      </c>
      <c r="AA18" s="286" t="s">
        <v>52</v>
      </c>
      <c r="AB18" s="404" t="s">
        <v>52</v>
      </c>
      <c r="AC18" s="278" t="s">
        <v>52</v>
      </c>
      <c r="AD18" s="278" t="s">
        <v>52</v>
      </c>
      <c r="AE18" s="278" t="s">
        <v>52</v>
      </c>
      <c r="AF18" s="404" t="s">
        <v>52</v>
      </c>
      <c r="AG18" s="404" t="s">
        <v>52</v>
      </c>
      <c r="AH18" s="404" t="s">
        <v>52</v>
      </c>
      <c r="AI18" s="286" t="s">
        <v>52</v>
      </c>
      <c r="AJ18" s="404" t="s">
        <v>52</v>
      </c>
      <c r="AK18" s="404" t="s">
        <v>52</v>
      </c>
      <c r="AL18" s="278" t="s">
        <v>52</v>
      </c>
      <c r="AM18" s="404" t="s">
        <v>52</v>
      </c>
      <c r="AN18" s="404" t="s">
        <v>52</v>
      </c>
      <c r="AO18" s="404" t="s">
        <v>52</v>
      </c>
      <c r="AP18" s="278" t="s">
        <v>52</v>
      </c>
      <c r="AQ18" s="404" t="s">
        <v>52</v>
      </c>
      <c r="AR18" s="404" t="s">
        <v>52</v>
      </c>
      <c r="AS18" s="404" t="s">
        <v>52</v>
      </c>
      <c r="AT18" s="404" t="s">
        <v>52</v>
      </c>
    </row>
    <row r="19" spans="1:46" ht="15">
      <c r="A19" s="431" t="s">
        <v>380</v>
      </c>
      <c r="B19" s="381"/>
      <c r="C19" s="381"/>
      <c r="D19" s="382"/>
      <c r="E19" s="432"/>
      <c r="F19" s="432"/>
      <c r="G19" s="432"/>
      <c r="H19" s="432"/>
      <c r="I19" s="432"/>
      <c r="J19" s="432"/>
      <c r="K19" s="432"/>
      <c r="L19" s="432"/>
      <c r="M19" s="432"/>
      <c r="N19" s="432"/>
      <c r="O19" s="432"/>
      <c r="P19" s="432"/>
      <c r="Q19" s="432"/>
      <c r="R19" s="432"/>
      <c r="S19" s="432"/>
      <c r="T19" s="432"/>
      <c r="U19" s="432"/>
      <c r="V19" s="433"/>
      <c r="W19" s="432"/>
      <c r="X19" s="432"/>
      <c r="Y19" s="432"/>
      <c r="Z19" s="432"/>
      <c r="AA19" s="432"/>
      <c r="AB19" s="432"/>
      <c r="AC19" s="432"/>
      <c r="AD19" s="432"/>
      <c r="AE19" s="434"/>
      <c r="AF19" s="432"/>
      <c r="AG19" s="432"/>
      <c r="AH19" s="432"/>
      <c r="AI19" s="432"/>
      <c r="AJ19" s="432"/>
      <c r="AK19" s="432"/>
      <c r="AL19" s="432"/>
      <c r="AM19" s="432"/>
      <c r="AN19" s="432"/>
      <c r="AO19" s="432"/>
      <c r="AP19" s="432"/>
      <c r="AQ19" s="432"/>
      <c r="AR19" s="432"/>
      <c r="AS19" s="432"/>
      <c r="AT19" s="432"/>
    </row>
    <row r="20" spans="1:46" ht="15">
      <c r="A20" s="387" t="s">
        <v>73</v>
      </c>
      <c r="B20" s="300">
        <f>C20/D20</f>
        <v>0</v>
      </c>
      <c r="C20" s="375">
        <f t="shared" ref="C20:C27" si="7">COUNTIF(E20:AT20,"Yes")</f>
        <v>0</v>
      </c>
      <c r="D20" s="388">
        <f>SUM($C$20:$C$23)</f>
        <v>1</v>
      </c>
      <c r="E20" s="435" t="s">
        <v>381</v>
      </c>
      <c r="F20" s="436" t="s">
        <v>381</v>
      </c>
      <c r="G20" s="436" t="s">
        <v>73</v>
      </c>
      <c r="H20" s="436" t="s">
        <v>381</v>
      </c>
      <c r="I20" s="436" t="s">
        <v>381</v>
      </c>
      <c r="J20" s="436" t="s">
        <v>381</v>
      </c>
      <c r="K20" s="436" t="s">
        <v>381</v>
      </c>
      <c r="L20" s="437" t="s">
        <v>381</v>
      </c>
      <c r="M20" s="438" t="s">
        <v>381</v>
      </c>
      <c r="N20" s="436" t="s">
        <v>381</v>
      </c>
      <c r="O20" s="436" t="s">
        <v>381</v>
      </c>
      <c r="P20" s="436" t="s">
        <v>381</v>
      </c>
      <c r="Q20" s="438" t="s">
        <v>381</v>
      </c>
      <c r="R20" s="436" t="s">
        <v>381</v>
      </c>
      <c r="S20" s="436" t="s">
        <v>381</v>
      </c>
      <c r="T20" s="436" t="s">
        <v>381</v>
      </c>
      <c r="U20" s="437" t="s">
        <v>381</v>
      </c>
      <c r="V20" s="439" t="s">
        <v>73</v>
      </c>
      <c r="W20" s="440" t="s">
        <v>381</v>
      </c>
      <c r="X20" s="436" t="s">
        <v>381</v>
      </c>
      <c r="Y20" s="436" t="s">
        <v>381</v>
      </c>
      <c r="Z20" s="436" t="s">
        <v>381</v>
      </c>
      <c r="AA20" s="436" t="s">
        <v>381</v>
      </c>
      <c r="AB20" s="436" t="s">
        <v>381</v>
      </c>
      <c r="AC20" s="436" t="s">
        <v>381</v>
      </c>
      <c r="AD20" s="436" t="s">
        <v>381</v>
      </c>
      <c r="AE20" s="441" t="s">
        <v>381</v>
      </c>
      <c r="AF20" s="436" t="s">
        <v>381</v>
      </c>
      <c r="AG20" s="436" t="s">
        <v>381</v>
      </c>
      <c r="AH20" s="436" t="s">
        <v>381</v>
      </c>
      <c r="AI20" s="436" t="s">
        <v>381</v>
      </c>
      <c r="AJ20" s="436" t="s">
        <v>381</v>
      </c>
      <c r="AK20" s="436" t="s">
        <v>381</v>
      </c>
      <c r="AL20" s="436" t="s">
        <v>381</v>
      </c>
      <c r="AM20" s="436" t="s">
        <v>381</v>
      </c>
      <c r="AN20" s="438" t="s">
        <v>381</v>
      </c>
      <c r="AO20" s="436" t="s">
        <v>381</v>
      </c>
      <c r="AP20" s="436" t="s">
        <v>381</v>
      </c>
      <c r="AQ20" s="436" t="s">
        <v>381</v>
      </c>
      <c r="AR20" s="436" t="s">
        <v>381</v>
      </c>
      <c r="AS20" s="436" t="s">
        <v>381</v>
      </c>
      <c r="AT20" s="436" t="s">
        <v>381</v>
      </c>
    </row>
    <row r="21" spans="1:46" ht="15">
      <c r="A21" s="387" t="s">
        <v>80</v>
      </c>
      <c r="B21" s="300">
        <f>C21/D21</f>
        <v>0</v>
      </c>
      <c r="C21" s="375">
        <f t="shared" si="7"/>
        <v>0</v>
      </c>
      <c r="D21" s="388">
        <f t="shared" ref="D21:D23" si="8">SUM($C$20:$C$23)</f>
        <v>1</v>
      </c>
      <c r="E21" s="435" t="s">
        <v>381</v>
      </c>
      <c r="F21" s="436" t="s">
        <v>381</v>
      </c>
      <c r="G21" s="436" t="s">
        <v>381</v>
      </c>
      <c r="H21" s="436" t="s">
        <v>381</v>
      </c>
      <c r="I21" s="436" t="s">
        <v>381</v>
      </c>
      <c r="J21" s="436" t="s">
        <v>381</v>
      </c>
      <c r="K21" s="436" t="s">
        <v>381</v>
      </c>
      <c r="L21" s="437" t="s">
        <v>381</v>
      </c>
      <c r="M21" s="436" t="s">
        <v>381</v>
      </c>
      <c r="N21" s="436" t="s">
        <v>381</v>
      </c>
      <c r="O21" s="436" t="s">
        <v>381</v>
      </c>
      <c r="P21" s="436" t="s">
        <v>381</v>
      </c>
      <c r="Q21" s="436" t="s">
        <v>381</v>
      </c>
      <c r="R21" s="436" t="s">
        <v>381</v>
      </c>
      <c r="S21" s="436" t="s">
        <v>381</v>
      </c>
      <c r="T21" s="436" t="s">
        <v>381</v>
      </c>
      <c r="U21" s="437" t="s">
        <v>80</v>
      </c>
      <c r="V21" s="439" t="s">
        <v>381</v>
      </c>
      <c r="W21" s="440" t="s">
        <v>381</v>
      </c>
      <c r="X21" s="436" t="s">
        <v>381</v>
      </c>
      <c r="Y21" s="438" t="s">
        <v>381</v>
      </c>
      <c r="Z21" s="436" t="s">
        <v>381</v>
      </c>
      <c r="AA21" s="436" t="s">
        <v>381</v>
      </c>
      <c r="AB21" s="436" t="s">
        <v>381</v>
      </c>
      <c r="AC21" s="436" t="s">
        <v>381</v>
      </c>
      <c r="AD21" s="436" t="s">
        <v>381</v>
      </c>
      <c r="AE21" s="441" t="s">
        <v>381</v>
      </c>
      <c r="AF21" s="436" t="s">
        <v>381</v>
      </c>
      <c r="AG21" s="436" t="s">
        <v>381</v>
      </c>
      <c r="AH21" s="436" t="s">
        <v>381</v>
      </c>
      <c r="AI21" s="436" t="s">
        <v>381</v>
      </c>
      <c r="AJ21" s="436" t="s">
        <v>80</v>
      </c>
      <c r="AK21" s="438" t="s">
        <v>381</v>
      </c>
      <c r="AL21" s="436" t="s">
        <v>381</v>
      </c>
      <c r="AM21" s="438" t="s">
        <v>80</v>
      </c>
      <c r="AN21" s="436" t="s">
        <v>381</v>
      </c>
      <c r="AO21" s="436" t="s">
        <v>381</v>
      </c>
      <c r="AP21" s="436" t="s">
        <v>381</v>
      </c>
      <c r="AQ21" s="436" t="s">
        <v>381</v>
      </c>
      <c r="AR21" s="436" t="s">
        <v>381</v>
      </c>
      <c r="AS21" s="436" t="s">
        <v>381</v>
      </c>
      <c r="AT21" s="436" t="s">
        <v>381</v>
      </c>
    </row>
    <row r="22" spans="1:46" ht="15">
      <c r="A22" s="387" t="s">
        <v>79</v>
      </c>
      <c r="B22" s="300">
        <f>C22/D22</f>
        <v>1</v>
      </c>
      <c r="C22" s="375">
        <f t="shared" si="7"/>
        <v>1</v>
      </c>
      <c r="D22" s="388">
        <f t="shared" si="8"/>
        <v>1</v>
      </c>
      <c r="E22" s="435" t="s">
        <v>52</v>
      </c>
      <c r="F22" s="436" t="s">
        <v>381</v>
      </c>
      <c r="G22" s="436" t="s">
        <v>381</v>
      </c>
      <c r="H22" s="436" t="s">
        <v>79</v>
      </c>
      <c r="I22" s="436" t="s">
        <v>381</v>
      </c>
      <c r="J22" s="436" t="s">
        <v>79</v>
      </c>
      <c r="K22" s="436" t="s">
        <v>381</v>
      </c>
      <c r="L22" s="437" t="s">
        <v>79</v>
      </c>
      <c r="M22" s="437" t="s">
        <v>79</v>
      </c>
      <c r="N22" s="436" t="s">
        <v>381</v>
      </c>
      <c r="O22" s="437" t="s">
        <v>79</v>
      </c>
      <c r="P22" s="436" t="s">
        <v>381</v>
      </c>
      <c r="Q22" s="436" t="s">
        <v>381</v>
      </c>
      <c r="R22" s="438" t="s">
        <v>381</v>
      </c>
      <c r="S22" s="436" t="s">
        <v>381</v>
      </c>
      <c r="T22" s="437" t="s">
        <v>79</v>
      </c>
      <c r="U22" s="437" t="s">
        <v>381</v>
      </c>
      <c r="V22" s="439" t="s">
        <v>381</v>
      </c>
      <c r="W22" s="440" t="s">
        <v>381</v>
      </c>
      <c r="X22" s="437" t="s">
        <v>79</v>
      </c>
      <c r="Y22" s="437" t="s">
        <v>79</v>
      </c>
      <c r="Z22" s="438" t="s">
        <v>381</v>
      </c>
      <c r="AA22" s="436" t="s">
        <v>381</v>
      </c>
      <c r="AB22" s="438" t="s">
        <v>381</v>
      </c>
      <c r="AC22" s="437" t="s">
        <v>79</v>
      </c>
      <c r="AD22" s="437" t="s">
        <v>79</v>
      </c>
      <c r="AE22" s="441" t="s">
        <v>381</v>
      </c>
      <c r="AF22" s="436" t="s">
        <v>381</v>
      </c>
      <c r="AG22" s="436" t="s">
        <v>381</v>
      </c>
      <c r="AH22" s="438" t="s">
        <v>381</v>
      </c>
      <c r="AI22" s="436" t="s">
        <v>381</v>
      </c>
      <c r="AJ22" s="436" t="s">
        <v>381</v>
      </c>
      <c r="AK22" s="436" t="s">
        <v>381</v>
      </c>
      <c r="AL22" s="436" t="s">
        <v>381</v>
      </c>
      <c r="AM22" s="436" t="s">
        <v>381</v>
      </c>
      <c r="AN22" s="436" t="s">
        <v>381</v>
      </c>
      <c r="AO22" s="437" t="s">
        <v>79</v>
      </c>
      <c r="AP22" s="436" t="s">
        <v>381</v>
      </c>
      <c r="AQ22" s="436" t="s">
        <v>381</v>
      </c>
      <c r="AR22" s="437" t="s">
        <v>79</v>
      </c>
      <c r="AS22" s="436" t="s">
        <v>381</v>
      </c>
      <c r="AT22" s="437" t="s">
        <v>79</v>
      </c>
    </row>
    <row r="23" spans="1:46" ht="15" customHeight="1">
      <c r="A23" s="442" t="s">
        <v>78</v>
      </c>
      <c r="B23" s="300">
        <f>C23/D23</f>
        <v>0</v>
      </c>
      <c r="C23" s="375">
        <f t="shared" si="7"/>
        <v>0</v>
      </c>
      <c r="D23" s="388">
        <f t="shared" si="8"/>
        <v>1</v>
      </c>
      <c r="E23" s="435" t="s">
        <v>381</v>
      </c>
      <c r="F23" s="437" t="s">
        <v>78</v>
      </c>
      <c r="G23" s="436" t="s">
        <v>381</v>
      </c>
      <c r="H23" s="436" t="s">
        <v>381</v>
      </c>
      <c r="I23" s="436" t="s">
        <v>78</v>
      </c>
      <c r="J23" s="436" t="s">
        <v>381</v>
      </c>
      <c r="K23" s="436" t="s">
        <v>78</v>
      </c>
      <c r="L23" s="437" t="s">
        <v>381</v>
      </c>
      <c r="M23" s="436" t="s">
        <v>381</v>
      </c>
      <c r="N23" s="436" t="s">
        <v>381</v>
      </c>
      <c r="O23" s="436" t="s">
        <v>381</v>
      </c>
      <c r="P23" s="436" t="s">
        <v>381</v>
      </c>
      <c r="Q23" s="436" t="s">
        <v>78</v>
      </c>
      <c r="R23" s="436" t="s">
        <v>78</v>
      </c>
      <c r="S23" s="436" t="s">
        <v>78</v>
      </c>
      <c r="T23" s="436" t="s">
        <v>381</v>
      </c>
      <c r="U23" s="437" t="s">
        <v>381</v>
      </c>
      <c r="V23" s="439" t="s">
        <v>381</v>
      </c>
      <c r="W23" s="440" t="s">
        <v>381</v>
      </c>
      <c r="X23" s="436" t="s">
        <v>381</v>
      </c>
      <c r="Y23" s="436" t="s">
        <v>381</v>
      </c>
      <c r="Z23" s="436" t="s">
        <v>78</v>
      </c>
      <c r="AA23" s="436" t="s">
        <v>78</v>
      </c>
      <c r="AB23" s="436" t="s">
        <v>78</v>
      </c>
      <c r="AC23" s="436" t="s">
        <v>381</v>
      </c>
      <c r="AD23" s="436" t="s">
        <v>381</v>
      </c>
      <c r="AE23" s="441" t="s">
        <v>78</v>
      </c>
      <c r="AF23" s="438" t="s">
        <v>78</v>
      </c>
      <c r="AG23" s="438" t="s">
        <v>78</v>
      </c>
      <c r="AH23" s="436" t="s">
        <v>78</v>
      </c>
      <c r="AI23" s="436" t="s">
        <v>78</v>
      </c>
      <c r="AJ23" s="438" t="s">
        <v>381</v>
      </c>
      <c r="AK23" s="436" t="s">
        <v>78</v>
      </c>
      <c r="AL23" s="436" t="s">
        <v>78</v>
      </c>
      <c r="AM23" s="436" t="s">
        <v>381</v>
      </c>
      <c r="AN23" s="436" t="s">
        <v>78</v>
      </c>
      <c r="AO23" s="436" t="s">
        <v>381</v>
      </c>
      <c r="AP23" s="436" t="s">
        <v>78</v>
      </c>
      <c r="AQ23" s="436" t="s">
        <v>78</v>
      </c>
      <c r="AR23" s="436" t="s">
        <v>381</v>
      </c>
      <c r="AS23" s="436" t="s">
        <v>78</v>
      </c>
      <c r="AT23" s="436" t="s">
        <v>381</v>
      </c>
    </row>
    <row r="24" spans="1:46" ht="15">
      <c r="A24" s="431" t="s">
        <v>382</v>
      </c>
      <c r="B24" s="381"/>
      <c r="C24" s="381"/>
      <c r="D24" s="382"/>
      <c r="E24" s="443"/>
      <c r="F24" s="443"/>
      <c r="G24" s="443"/>
      <c r="H24" s="443"/>
      <c r="I24" s="443"/>
      <c r="J24" s="443"/>
      <c r="K24" s="443"/>
      <c r="L24" s="443"/>
      <c r="M24" s="443"/>
      <c r="N24" s="443"/>
      <c r="O24" s="443"/>
      <c r="P24" s="443"/>
      <c r="Q24" s="443"/>
      <c r="R24" s="443"/>
      <c r="S24" s="443"/>
      <c r="T24" s="443"/>
      <c r="U24" s="443"/>
      <c r="V24" s="444"/>
      <c r="W24" s="443"/>
      <c r="X24" s="443"/>
      <c r="Y24" s="443"/>
      <c r="Z24" s="443"/>
      <c r="AA24" s="443"/>
      <c r="AB24" s="443"/>
      <c r="AC24" s="443"/>
      <c r="AD24" s="443"/>
      <c r="AE24" s="445"/>
      <c r="AF24" s="443"/>
      <c r="AG24" s="443"/>
      <c r="AH24" s="443"/>
      <c r="AI24" s="443"/>
      <c r="AJ24" s="443"/>
      <c r="AK24" s="443"/>
      <c r="AL24" s="443"/>
      <c r="AM24" s="443"/>
      <c r="AN24" s="443"/>
      <c r="AO24" s="443"/>
      <c r="AP24" s="443"/>
      <c r="AQ24" s="443"/>
      <c r="AR24" s="443"/>
      <c r="AS24" s="443"/>
      <c r="AT24" s="443"/>
    </row>
    <row r="25" spans="1:46" ht="15.75" customHeight="1">
      <c r="A25" s="446" t="s">
        <v>85</v>
      </c>
      <c r="B25" s="300">
        <f>C25/D25</f>
        <v>0.95238095238095233</v>
      </c>
      <c r="C25" s="375">
        <f t="shared" si="7"/>
        <v>40</v>
      </c>
      <c r="D25" s="414" cm="1">
        <f t="array" ref="D25">SUM(COUNTIFS(E25:AT25,{"Yes","No"}))</f>
        <v>42</v>
      </c>
      <c r="E25" s="278" t="s">
        <v>52</v>
      </c>
      <c r="F25" s="278" t="s">
        <v>52</v>
      </c>
      <c r="G25" s="278" t="s">
        <v>52</v>
      </c>
      <c r="H25" s="278" t="s">
        <v>52</v>
      </c>
      <c r="I25" s="278" t="s">
        <v>52</v>
      </c>
      <c r="J25" s="278" t="s">
        <v>52</v>
      </c>
      <c r="K25" s="278" t="s">
        <v>52</v>
      </c>
      <c r="L25" s="278" t="s">
        <v>52</v>
      </c>
      <c r="M25" s="278" t="s">
        <v>52</v>
      </c>
      <c r="N25" s="278" t="s">
        <v>53</v>
      </c>
      <c r="O25" s="278" t="s">
        <v>52</v>
      </c>
      <c r="P25" s="278" t="s">
        <v>52</v>
      </c>
      <c r="Q25" s="278" t="s">
        <v>52</v>
      </c>
      <c r="R25" s="278" t="s">
        <v>52</v>
      </c>
      <c r="S25" s="278" t="s">
        <v>52</v>
      </c>
      <c r="T25" s="278" t="s">
        <v>52</v>
      </c>
      <c r="U25" s="392" t="s">
        <v>52</v>
      </c>
      <c r="V25" s="332" t="s">
        <v>52</v>
      </c>
      <c r="W25" s="276" t="s">
        <v>53</v>
      </c>
      <c r="X25" s="278" t="s">
        <v>52</v>
      </c>
      <c r="Y25" s="278" t="s">
        <v>52</v>
      </c>
      <c r="Z25" s="278" t="s">
        <v>52</v>
      </c>
      <c r="AA25" s="278" t="s">
        <v>52</v>
      </c>
      <c r="AB25" s="278" t="s">
        <v>52</v>
      </c>
      <c r="AC25" s="278" t="s">
        <v>52</v>
      </c>
      <c r="AD25" s="278" t="s">
        <v>52</v>
      </c>
      <c r="AE25" s="278" t="s">
        <v>52</v>
      </c>
      <c r="AF25" s="278" t="s">
        <v>52</v>
      </c>
      <c r="AG25" s="278" t="s">
        <v>52</v>
      </c>
      <c r="AH25" s="278" t="s">
        <v>52</v>
      </c>
      <c r="AI25" s="278" t="s">
        <v>52</v>
      </c>
      <c r="AJ25" s="278" t="s">
        <v>52</v>
      </c>
      <c r="AK25" s="278" t="s">
        <v>52</v>
      </c>
      <c r="AL25" s="278" t="s">
        <v>52</v>
      </c>
      <c r="AM25" s="278" t="s">
        <v>52</v>
      </c>
      <c r="AN25" s="278" t="s">
        <v>52</v>
      </c>
      <c r="AO25" s="278" t="s">
        <v>52</v>
      </c>
      <c r="AP25" s="278" t="s">
        <v>52</v>
      </c>
      <c r="AQ25" s="278" t="s">
        <v>52</v>
      </c>
      <c r="AR25" s="278" t="s">
        <v>52</v>
      </c>
      <c r="AS25" s="278" t="s">
        <v>52</v>
      </c>
      <c r="AT25" s="278" t="s">
        <v>52</v>
      </c>
    </row>
    <row r="26" spans="1:46" ht="16.5" customHeight="1">
      <c r="A26" s="447" t="s">
        <v>383</v>
      </c>
      <c r="B26" s="300">
        <f>C26/D26</f>
        <v>0.82051282051282048</v>
      </c>
      <c r="C26" s="375">
        <f t="shared" si="7"/>
        <v>32</v>
      </c>
      <c r="D26" s="414" cm="1">
        <f t="array" ref="D26">SUM(COUNTIFS(E26:AT26,{"Yes","No"}))</f>
        <v>39</v>
      </c>
      <c r="E26" s="278" t="s">
        <v>52</v>
      </c>
      <c r="F26" s="278" t="s">
        <v>52</v>
      </c>
      <c r="G26" s="278" t="s">
        <v>53</v>
      </c>
      <c r="H26" s="278" t="s">
        <v>52</v>
      </c>
      <c r="I26" s="278" t="s">
        <v>52</v>
      </c>
      <c r="J26" s="278" t="s">
        <v>52</v>
      </c>
      <c r="K26" s="278" t="s">
        <v>52</v>
      </c>
      <c r="L26" s="278" t="s">
        <v>53</v>
      </c>
      <c r="M26" s="278" t="s">
        <v>52</v>
      </c>
      <c r="N26" s="278" t="s">
        <v>58</v>
      </c>
      <c r="O26" s="278" t="s">
        <v>52</v>
      </c>
      <c r="P26" s="278" t="s">
        <v>52</v>
      </c>
      <c r="Q26" s="325" t="s">
        <v>52</v>
      </c>
      <c r="R26" s="278" t="s">
        <v>52</v>
      </c>
      <c r="S26" s="278" t="s">
        <v>53</v>
      </c>
      <c r="T26" s="278" t="s">
        <v>59</v>
      </c>
      <c r="U26" s="392" t="s">
        <v>53</v>
      </c>
      <c r="V26" s="332" t="s">
        <v>53</v>
      </c>
      <c r="W26" s="276" t="s">
        <v>58</v>
      </c>
      <c r="X26" s="278" t="s">
        <v>52</v>
      </c>
      <c r="Y26" s="278" t="s">
        <v>52</v>
      </c>
      <c r="Z26" s="278" t="s">
        <v>52</v>
      </c>
      <c r="AA26" s="278" t="s">
        <v>52</v>
      </c>
      <c r="AB26" s="278" t="s">
        <v>52</v>
      </c>
      <c r="AC26" s="278" t="s">
        <v>52</v>
      </c>
      <c r="AD26" s="278" t="s">
        <v>52</v>
      </c>
      <c r="AE26" s="278" t="s">
        <v>52</v>
      </c>
      <c r="AF26" s="278" t="s">
        <v>52</v>
      </c>
      <c r="AG26" s="278" t="s">
        <v>52</v>
      </c>
      <c r="AH26" s="278" t="s">
        <v>52</v>
      </c>
      <c r="AI26" s="278" t="s">
        <v>53</v>
      </c>
      <c r="AJ26" s="278" t="s">
        <v>52</v>
      </c>
      <c r="AK26" s="278" t="s">
        <v>52</v>
      </c>
      <c r="AL26" s="278" t="s">
        <v>52</v>
      </c>
      <c r="AM26" s="278" t="s">
        <v>52</v>
      </c>
      <c r="AN26" s="278" t="s">
        <v>52</v>
      </c>
      <c r="AO26" s="278" t="s">
        <v>52</v>
      </c>
      <c r="AP26" s="278" t="s">
        <v>52</v>
      </c>
      <c r="AQ26" s="278" t="s">
        <v>52</v>
      </c>
      <c r="AR26" s="278" t="s">
        <v>53</v>
      </c>
      <c r="AS26" s="278" t="s">
        <v>52</v>
      </c>
      <c r="AT26" s="278" t="s">
        <v>52</v>
      </c>
    </row>
    <row r="27" spans="1:46" ht="19.5" customHeight="1">
      <c r="A27" s="448" t="s">
        <v>384</v>
      </c>
      <c r="B27" s="300">
        <f>C27/D27</f>
        <v>0.96666666666666667</v>
      </c>
      <c r="C27" s="375">
        <f t="shared" si="7"/>
        <v>29</v>
      </c>
      <c r="D27" s="414" cm="1">
        <f t="array" ref="D27">SUM(COUNTIFS(E27:AT27,{"Yes","No"}))</f>
        <v>30</v>
      </c>
      <c r="E27" s="278" t="s">
        <v>52</v>
      </c>
      <c r="F27" s="278" t="s">
        <v>52</v>
      </c>
      <c r="G27" s="278" t="s">
        <v>58</v>
      </c>
      <c r="H27" s="278" t="s">
        <v>52</v>
      </c>
      <c r="I27" s="278" t="s">
        <v>52</v>
      </c>
      <c r="J27" s="278" t="s">
        <v>52</v>
      </c>
      <c r="K27" s="278" t="s">
        <v>52</v>
      </c>
      <c r="L27" s="278" t="s">
        <v>58</v>
      </c>
      <c r="M27" s="278" t="s">
        <v>52</v>
      </c>
      <c r="N27" s="449" t="s">
        <v>58</v>
      </c>
      <c r="O27" s="278" t="s">
        <v>52</v>
      </c>
      <c r="P27" s="278" t="s">
        <v>59</v>
      </c>
      <c r="Q27" s="325" t="s">
        <v>52</v>
      </c>
      <c r="R27" s="278" t="s">
        <v>52</v>
      </c>
      <c r="S27" s="278" t="s">
        <v>58</v>
      </c>
      <c r="T27" s="278" t="s">
        <v>59</v>
      </c>
      <c r="U27" s="392" t="s">
        <v>58</v>
      </c>
      <c r="V27" s="332" t="s">
        <v>53</v>
      </c>
      <c r="W27" s="276" t="s">
        <v>58</v>
      </c>
      <c r="X27" s="278" t="s">
        <v>52</v>
      </c>
      <c r="Y27" s="278" t="s">
        <v>52</v>
      </c>
      <c r="Z27" s="278" t="s">
        <v>52</v>
      </c>
      <c r="AA27" s="278" t="s">
        <v>52</v>
      </c>
      <c r="AB27" s="278" t="s">
        <v>52</v>
      </c>
      <c r="AC27" s="278" t="s">
        <v>52</v>
      </c>
      <c r="AD27" s="278" t="s">
        <v>52</v>
      </c>
      <c r="AE27" s="278" t="s">
        <v>52</v>
      </c>
      <c r="AF27" s="278" t="s">
        <v>52</v>
      </c>
      <c r="AG27" s="278" t="s">
        <v>52</v>
      </c>
      <c r="AH27" s="278" t="s">
        <v>52</v>
      </c>
      <c r="AI27" s="278" t="s">
        <v>58</v>
      </c>
      <c r="AJ27" s="278" t="s">
        <v>59</v>
      </c>
      <c r="AK27" s="278" t="s">
        <v>52</v>
      </c>
      <c r="AL27" s="278" t="s">
        <v>52</v>
      </c>
      <c r="AM27" s="278" t="s">
        <v>52</v>
      </c>
      <c r="AN27" s="278" t="s">
        <v>59</v>
      </c>
      <c r="AO27" s="278" t="s">
        <v>52</v>
      </c>
      <c r="AP27" s="278" t="s">
        <v>52</v>
      </c>
      <c r="AQ27" s="278" t="s">
        <v>52</v>
      </c>
      <c r="AR27" s="278" t="s">
        <v>58</v>
      </c>
      <c r="AS27" s="278" t="s">
        <v>52</v>
      </c>
      <c r="AT27" s="278" t="s">
        <v>52</v>
      </c>
    </row>
    <row r="28" spans="1:46" ht="29.25" customHeight="1">
      <c r="A28" s="450" t="s">
        <v>354</v>
      </c>
      <c r="B28" s="451"/>
      <c r="C28" s="451"/>
      <c r="D28" s="452"/>
      <c r="E28" s="366"/>
      <c r="F28" s="366"/>
      <c r="G28" s="366"/>
      <c r="H28" s="366"/>
      <c r="I28" s="366"/>
      <c r="J28" s="366"/>
      <c r="K28" s="366"/>
      <c r="L28" s="366"/>
      <c r="M28" s="366"/>
      <c r="N28" s="366"/>
      <c r="O28" s="366"/>
      <c r="P28" s="366"/>
      <c r="Q28" s="366"/>
      <c r="R28" s="366"/>
      <c r="S28" s="366"/>
      <c r="T28" s="366"/>
      <c r="U28" s="366"/>
      <c r="V28" s="453"/>
      <c r="W28" s="366"/>
      <c r="X28" s="366"/>
      <c r="Y28" s="366"/>
      <c r="Z28" s="366"/>
      <c r="AA28" s="366"/>
      <c r="AB28" s="366"/>
      <c r="AC28" s="366"/>
      <c r="AD28" s="366"/>
      <c r="AE28" s="454"/>
      <c r="AF28" s="366"/>
      <c r="AG28" s="366"/>
      <c r="AH28" s="366"/>
      <c r="AI28" s="366"/>
      <c r="AJ28" s="366"/>
      <c r="AK28" s="366"/>
      <c r="AL28" s="366"/>
      <c r="AM28" s="366"/>
      <c r="AN28" s="366"/>
      <c r="AO28" s="366"/>
      <c r="AP28" s="366"/>
      <c r="AQ28" s="366"/>
      <c r="AR28" s="366"/>
      <c r="AS28" s="366"/>
      <c r="AT28" s="366"/>
    </row>
    <row r="29" spans="1:46" ht="20.25" customHeight="1">
      <c r="A29" s="431" t="s">
        <v>385</v>
      </c>
      <c r="B29" s="381"/>
      <c r="C29" s="381"/>
      <c r="D29" s="382"/>
      <c r="E29" s="383"/>
      <c r="F29" s="383"/>
      <c r="G29" s="383"/>
      <c r="H29" s="383"/>
      <c r="I29" s="383"/>
      <c r="J29" s="383"/>
      <c r="K29" s="383"/>
      <c r="L29" s="383"/>
      <c r="M29" s="383"/>
      <c r="N29" s="383"/>
      <c r="O29" s="383"/>
      <c r="P29" s="383"/>
      <c r="Q29" s="383"/>
      <c r="R29" s="383"/>
      <c r="S29" s="383"/>
      <c r="T29" s="383"/>
      <c r="U29" s="383"/>
      <c r="V29" s="384"/>
      <c r="W29" s="383"/>
      <c r="X29" s="383"/>
      <c r="Y29" s="383"/>
      <c r="Z29" s="383"/>
      <c r="AA29" s="383"/>
      <c r="AB29" s="383"/>
      <c r="AC29" s="383"/>
      <c r="AD29" s="383"/>
      <c r="AE29" s="386"/>
      <c r="AF29" s="383"/>
      <c r="AG29" s="383"/>
      <c r="AH29" s="383"/>
      <c r="AI29" s="383"/>
      <c r="AJ29" s="383"/>
      <c r="AK29" s="383"/>
      <c r="AL29" s="383"/>
      <c r="AM29" s="383"/>
      <c r="AN29" s="383"/>
      <c r="AO29" s="383"/>
      <c r="AP29" s="383"/>
      <c r="AQ29" s="383"/>
      <c r="AR29" s="383"/>
      <c r="AS29" s="383"/>
      <c r="AT29" s="383"/>
    </row>
    <row r="30" spans="1:46" ht="15.95" customHeight="1">
      <c r="A30" s="387" t="s">
        <v>94</v>
      </c>
      <c r="B30" s="455">
        <f>C30/D30</f>
        <v>0.70731707317073167</v>
      </c>
      <c r="C30" s="375">
        <f t="shared" ref="C30:C32" si="9">COUNTIF(E30:AT30,"Yes")</f>
        <v>29</v>
      </c>
      <c r="D30" s="414" cm="1">
        <f t="array" ref="D30">SUM(COUNTIFS(E30:AT30,{"Yes","No"}))</f>
        <v>41</v>
      </c>
      <c r="E30" s="331" t="s">
        <v>53</v>
      </c>
      <c r="F30" s="278" t="s">
        <v>59</v>
      </c>
      <c r="G30" s="331" t="s">
        <v>52</v>
      </c>
      <c r="H30" s="278" t="s">
        <v>52</v>
      </c>
      <c r="I30" s="331" t="s">
        <v>53</v>
      </c>
      <c r="J30" s="278" t="s">
        <v>52</v>
      </c>
      <c r="K30" s="278" t="s">
        <v>52</v>
      </c>
      <c r="L30" s="278" t="s">
        <v>52</v>
      </c>
      <c r="M30" s="278" t="s">
        <v>52</v>
      </c>
      <c r="N30" s="331" t="s">
        <v>53</v>
      </c>
      <c r="O30" s="278" t="s">
        <v>52</v>
      </c>
      <c r="P30" s="331" t="s">
        <v>53</v>
      </c>
      <c r="Q30" s="331" t="s">
        <v>52</v>
      </c>
      <c r="R30" s="331" t="s">
        <v>53</v>
      </c>
      <c r="S30" s="278" t="s">
        <v>52</v>
      </c>
      <c r="T30" s="278" t="s">
        <v>52</v>
      </c>
      <c r="U30" s="392" t="s">
        <v>52</v>
      </c>
      <c r="V30" s="332" t="s">
        <v>52</v>
      </c>
      <c r="W30" s="456" t="s">
        <v>52</v>
      </c>
      <c r="X30" s="331" t="s">
        <v>52</v>
      </c>
      <c r="Y30" s="331" t="s">
        <v>52</v>
      </c>
      <c r="Z30" s="331" t="s">
        <v>53</v>
      </c>
      <c r="AA30" s="278" t="s">
        <v>52</v>
      </c>
      <c r="AB30" s="331" t="s">
        <v>52</v>
      </c>
      <c r="AC30" s="331" t="s">
        <v>53</v>
      </c>
      <c r="AD30" s="278" t="s">
        <v>52</v>
      </c>
      <c r="AE30" s="278" t="s">
        <v>52</v>
      </c>
      <c r="AF30" s="331" t="s">
        <v>52</v>
      </c>
      <c r="AG30" s="331" t="s">
        <v>52</v>
      </c>
      <c r="AH30" s="331" t="s">
        <v>52</v>
      </c>
      <c r="AI30" s="278" t="s">
        <v>52</v>
      </c>
      <c r="AJ30" s="331" t="s">
        <v>53</v>
      </c>
      <c r="AK30" s="331" t="s">
        <v>52</v>
      </c>
      <c r="AL30" s="278" t="s">
        <v>52</v>
      </c>
      <c r="AM30" s="331" t="s">
        <v>53</v>
      </c>
      <c r="AN30" s="331" t="s">
        <v>53</v>
      </c>
      <c r="AO30" s="331" t="s">
        <v>53</v>
      </c>
      <c r="AP30" s="278" t="s">
        <v>52</v>
      </c>
      <c r="AQ30" s="331" t="s">
        <v>52</v>
      </c>
      <c r="AR30" s="331" t="s">
        <v>53</v>
      </c>
      <c r="AS30" s="331" t="s">
        <v>52</v>
      </c>
      <c r="AT30" s="331" t="s">
        <v>52</v>
      </c>
    </row>
    <row r="31" spans="1:46" ht="15.95" customHeight="1">
      <c r="A31" s="387" t="s">
        <v>95</v>
      </c>
      <c r="B31" s="455">
        <f>C31/D31</f>
        <v>0.80952380952380953</v>
      </c>
      <c r="C31" s="375">
        <f t="shared" si="9"/>
        <v>34</v>
      </c>
      <c r="D31" s="414" cm="1">
        <f t="array" ref="D31">SUM(COUNTIFS(E31:AT31,{"Yes","No"}))</f>
        <v>42</v>
      </c>
      <c r="E31" s="331" t="s">
        <v>53</v>
      </c>
      <c r="F31" s="278" t="s">
        <v>53</v>
      </c>
      <c r="G31" s="331" t="s">
        <v>52</v>
      </c>
      <c r="H31" s="278" t="s">
        <v>52</v>
      </c>
      <c r="I31" s="331" t="s">
        <v>52</v>
      </c>
      <c r="J31" s="278" t="s">
        <v>52</v>
      </c>
      <c r="K31" s="278" t="s">
        <v>52</v>
      </c>
      <c r="L31" s="278" t="s">
        <v>52</v>
      </c>
      <c r="M31" s="278" t="s">
        <v>52</v>
      </c>
      <c r="N31" s="331" t="s">
        <v>52</v>
      </c>
      <c r="O31" s="278" t="s">
        <v>52</v>
      </c>
      <c r="P31" s="278" t="s">
        <v>52</v>
      </c>
      <c r="Q31" s="331" t="s">
        <v>52</v>
      </c>
      <c r="R31" s="331" t="s">
        <v>52</v>
      </c>
      <c r="S31" s="278" t="s">
        <v>52</v>
      </c>
      <c r="T31" s="278" t="s">
        <v>52</v>
      </c>
      <c r="U31" s="392" t="s">
        <v>53</v>
      </c>
      <c r="V31" s="332" t="s">
        <v>52</v>
      </c>
      <c r="W31" s="456" t="s">
        <v>52</v>
      </c>
      <c r="X31" s="331" t="s">
        <v>52</v>
      </c>
      <c r="Y31" s="331" t="s">
        <v>52</v>
      </c>
      <c r="Z31" s="331" t="s">
        <v>53</v>
      </c>
      <c r="AA31" s="278" t="s">
        <v>52</v>
      </c>
      <c r="AB31" s="331" t="s">
        <v>52</v>
      </c>
      <c r="AC31" s="278" t="s">
        <v>52</v>
      </c>
      <c r="AD31" s="278" t="s">
        <v>52</v>
      </c>
      <c r="AE31" s="278" t="s">
        <v>52</v>
      </c>
      <c r="AF31" s="331" t="s">
        <v>52</v>
      </c>
      <c r="AG31" s="331" t="s">
        <v>52</v>
      </c>
      <c r="AH31" s="331" t="s">
        <v>52</v>
      </c>
      <c r="AI31" s="278" t="s">
        <v>52</v>
      </c>
      <c r="AJ31" s="331" t="s">
        <v>52</v>
      </c>
      <c r="AK31" s="331" t="s">
        <v>52</v>
      </c>
      <c r="AL31" s="278" t="s">
        <v>52</v>
      </c>
      <c r="AM31" s="331" t="s">
        <v>53</v>
      </c>
      <c r="AN31" s="331" t="s">
        <v>53</v>
      </c>
      <c r="AO31" s="331" t="s">
        <v>52</v>
      </c>
      <c r="AP31" s="278" t="s">
        <v>52</v>
      </c>
      <c r="AQ31" s="331" t="s">
        <v>53</v>
      </c>
      <c r="AR31" s="331" t="s">
        <v>53</v>
      </c>
      <c r="AS31" s="331" t="s">
        <v>52</v>
      </c>
      <c r="AT31" s="331" t="s">
        <v>52</v>
      </c>
    </row>
    <row r="32" spans="1:46" ht="15.95" customHeight="1">
      <c r="A32" s="387" t="s">
        <v>96</v>
      </c>
      <c r="B32" s="455">
        <f>C32/D32</f>
        <v>0.66666666666666663</v>
      </c>
      <c r="C32" s="375">
        <f t="shared" si="9"/>
        <v>28</v>
      </c>
      <c r="D32" s="414" cm="1">
        <f t="array" ref="D32">SUM(COUNTIFS(E32:AT32,{"Yes","No"}))</f>
        <v>42</v>
      </c>
      <c r="E32" s="331" t="s">
        <v>53</v>
      </c>
      <c r="F32" s="278" t="s">
        <v>52</v>
      </c>
      <c r="G32" s="331" t="s">
        <v>52</v>
      </c>
      <c r="H32" s="278" t="s">
        <v>52</v>
      </c>
      <c r="I32" s="331" t="s">
        <v>52</v>
      </c>
      <c r="J32" s="278" t="s">
        <v>52</v>
      </c>
      <c r="K32" s="278" t="s">
        <v>52</v>
      </c>
      <c r="L32" s="278" t="s">
        <v>52</v>
      </c>
      <c r="M32" s="278" t="s">
        <v>52</v>
      </c>
      <c r="N32" s="331" t="s">
        <v>52</v>
      </c>
      <c r="O32" s="278" t="s">
        <v>52</v>
      </c>
      <c r="P32" s="331" t="s">
        <v>53</v>
      </c>
      <c r="Q32" s="331" t="s">
        <v>52</v>
      </c>
      <c r="R32" s="331" t="s">
        <v>53</v>
      </c>
      <c r="S32" s="278" t="s">
        <v>52</v>
      </c>
      <c r="T32" s="278" t="s">
        <v>52</v>
      </c>
      <c r="U32" s="392" t="s">
        <v>53</v>
      </c>
      <c r="V32" s="332" t="s">
        <v>52</v>
      </c>
      <c r="W32" s="456" t="s">
        <v>52</v>
      </c>
      <c r="X32" s="331" t="s">
        <v>53</v>
      </c>
      <c r="Y32" s="331" t="s">
        <v>52</v>
      </c>
      <c r="Z32" s="331" t="s">
        <v>53</v>
      </c>
      <c r="AA32" s="278" t="s">
        <v>52</v>
      </c>
      <c r="AB32" s="331" t="s">
        <v>52</v>
      </c>
      <c r="AC32" s="278" t="s">
        <v>52</v>
      </c>
      <c r="AD32" s="278" t="s">
        <v>53</v>
      </c>
      <c r="AE32" s="331" t="s">
        <v>53</v>
      </c>
      <c r="AF32" s="331" t="s">
        <v>52</v>
      </c>
      <c r="AG32" s="331" t="s">
        <v>53</v>
      </c>
      <c r="AH32" s="331" t="s">
        <v>52</v>
      </c>
      <c r="AI32" s="278" t="s">
        <v>52</v>
      </c>
      <c r="AJ32" s="331" t="s">
        <v>52</v>
      </c>
      <c r="AK32" s="331" t="s">
        <v>52</v>
      </c>
      <c r="AL32" s="278" t="s">
        <v>52</v>
      </c>
      <c r="AM32" s="331" t="s">
        <v>53</v>
      </c>
      <c r="AN32" s="331" t="s">
        <v>53</v>
      </c>
      <c r="AO32" s="331" t="s">
        <v>52</v>
      </c>
      <c r="AP32" s="278" t="s">
        <v>52</v>
      </c>
      <c r="AQ32" s="331" t="s">
        <v>53</v>
      </c>
      <c r="AR32" s="331" t="s">
        <v>53</v>
      </c>
      <c r="AS32" s="331" t="s">
        <v>53</v>
      </c>
      <c r="AT32" s="331" t="s">
        <v>52</v>
      </c>
    </row>
    <row r="33" spans="1:46" ht="29.25" customHeight="1">
      <c r="A33" s="457" t="s">
        <v>386</v>
      </c>
      <c r="B33" s="300">
        <f>C33/D33</f>
        <v>0.51282051282051277</v>
      </c>
      <c r="C33" s="458">
        <f>COUNTIF(E33:AT33,"Funding gap")</f>
        <v>20</v>
      </c>
      <c r="D33" s="414" cm="1">
        <f t="array" ref="D33">SUM(COUNTIFS(E33:AT33,{"Funding gap","No funding gap"}))</f>
        <v>39</v>
      </c>
      <c r="E33" s="325" t="s">
        <v>101</v>
      </c>
      <c r="F33" s="325" t="s">
        <v>387</v>
      </c>
      <c r="G33" s="325" t="s">
        <v>388</v>
      </c>
      <c r="H33" s="325" t="s">
        <v>388</v>
      </c>
      <c r="I33" s="325" t="s">
        <v>388</v>
      </c>
      <c r="J33" s="325" t="s">
        <v>388</v>
      </c>
      <c r="K33" s="325" t="s">
        <v>388</v>
      </c>
      <c r="L33" s="325" t="s">
        <v>387</v>
      </c>
      <c r="M33" s="325" t="s">
        <v>387</v>
      </c>
      <c r="N33" s="325" t="s">
        <v>388</v>
      </c>
      <c r="O33" s="325" t="s">
        <v>387</v>
      </c>
      <c r="P33" s="325" t="s">
        <v>387</v>
      </c>
      <c r="Q33" s="325" t="s">
        <v>387</v>
      </c>
      <c r="R33" s="325" t="s">
        <v>387</v>
      </c>
      <c r="S33" s="325" t="s">
        <v>388</v>
      </c>
      <c r="T33" s="325" t="s">
        <v>387</v>
      </c>
      <c r="U33" s="459" t="s">
        <v>388</v>
      </c>
      <c r="V33" s="333" t="s">
        <v>388</v>
      </c>
      <c r="W33" s="323" t="s">
        <v>388</v>
      </c>
      <c r="X33" s="325" t="s">
        <v>387</v>
      </c>
      <c r="Y33" s="325" t="s">
        <v>101</v>
      </c>
      <c r="Z33" s="325" t="s">
        <v>387</v>
      </c>
      <c r="AA33" s="325" t="s">
        <v>388</v>
      </c>
      <c r="AB33" s="325" t="s">
        <v>388</v>
      </c>
      <c r="AC33" s="325" t="s">
        <v>388</v>
      </c>
      <c r="AD33" s="325" t="s">
        <v>101</v>
      </c>
      <c r="AE33" s="325" t="s">
        <v>388</v>
      </c>
      <c r="AF33" s="325" t="s">
        <v>388</v>
      </c>
      <c r="AG33" s="325" t="s">
        <v>387</v>
      </c>
      <c r="AH33" s="325" t="s">
        <v>387</v>
      </c>
      <c r="AI33" s="325" t="s">
        <v>388</v>
      </c>
      <c r="AJ33" s="325" t="s">
        <v>388</v>
      </c>
      <c r="AK33" s="325" t="s">
        <v>388</v>
      </c>
      <c r="AL33" s="325" t="s">
        <v>387</v>
      </c>
      <c r="AM33" s="325" t="s">
        <v>387</v>
      </c>
      <c r="AN33" s="325" t="s">
        <v>387</v>
      </c>
      <c r="AO33" s="325" t="s">
        <v>387</v>
      </c>
      <c r="AP33" s="325" t="s">
        <v>388</v>
      </c>
      <c r="AQ33" s="325" t="s">
        <v>387</v>
      </c>
      <c r="AR33" s="325" t="s">
        <v>387</v>
      </c>
      <c r="AS33" s="325" t="s">
        <v>387</v>
      </c>
      <c r="AT33" s="325" t="s">
        <v>387</v>
      </c>
    </row>
    <row r="34" spans="1:46" ht="17.100000000000001" customHeight="1">
      <c r="A34" s="431" t="s">
        <v>389</v>
      </c>
      <c r="B34" s="383"/>
      <c r="C34" s="383"/>
      <c r="D34" s="384"/>
      <c r="E34" s="383"/>
      <c r="F34" s="432"/>
      <c r="G34" s="432"/>
      <c r="H34" s="432"/>
      <c r="I34" s="432"/>
      <c r="J34" s="432"/>
      <c r="K34" s="432"/>
      <c r="L34" s="432"/>
      <c r="M34" s="432"/>
      <c r="N34" s="432"/>
      <c r="O34" s="432"/>
      <c r="P34" s="432"/>
      <c r="Q34" s="432"/>
      <c r="R34" s="432"/>
      <c r="S34" s="432"/>
      <c r="T34" s="432"/>
      <c r="U34" s="432"/>
      <c r="V34" s="433"/>
      <c r="W34" s="432"/>
      <c r="X34" s="432"/>
      <c r="Y34" s="432"/>
      <c r="Z34" s="432"/>
      <c r="AA34" s="432"/>
      <c r="AB34" s="432"/>
      <c r="AC34" s="432"/>
      <c r="AD34" s="432"/>
      <c r="AE34" s="434"/>
      <c r="AF34" s="432"/>
      <c r="AG34" s="432"/>
      <c r="AH34" s="432"/>
      <c r="AI34" s="432"/>
      <c r="AJ34" s="432"/>
      <c r="AK34" s="432"/>
      <c r="AL34" s="432"/>
      <c r="AM34" s="432"/>
      <c r="AN34" s="432"/>
      <c r="AO34" s="432"/>
      <c r="AP34" s="432"/>
      <c r="AQ34" s="432"/>
      <c r="AR34" s="432"/>
      <c r="AS34" s="432"/>
      <c r="AT34" s="432"/>
    </row>
    <row r="35" spans="1:46" ht="15.95" customHeight="1">
      <c r="A35" s="387" t="s">
        <v>100</v>
      </c>
      <c r="B35" s="460">
        <f>SUM(E35:AT35)</f>
        <v>78656506.08118853</v>
      </c>
      <c r="C35" s="461"/>
      <c r="D35" s="462">
        <f>COUNTIF(E35:AT35,"&lt;&gt;N/A")</f>
        <v>42</v>
      </c>
      <c r="E35" s="463">
        <v>0</v>
      </c>
      <c r="F35" s="464">
        <v>0</v>
      </c>
      <c r="G35" s="464">
        <v>1434952</v>
      </c>
      <c r="H35" s="464">
        <v>327600.33</v>
      </c>
      <c r="I35" s="465">
        <v>1969668</v>
      </c>
      <c r="J35" s="464">
        <v>1272981.26</v>
      </c>
      <c r="K35" s="464">
        <v>60876</v>
      </c>
      <c r="L35" s="466">
        <v>288525</v>
      </c>
      <c r="M35" s="464">
        <v>800000</v>
      </c>
      <c r="N35" s="464">
        <v>2099869.14</v>
      </c>
      <c r="O35" s="464">
        <v>2097680</v>
      </c>
      <c r="P35" s="464">
        <v>0</v>
      </c>
      <c r="Q35" s="464">
        <v>1895064.2340225561</v>
      </c>
      <c r="R35" s="464">
        <v>0</v>
      </c>
      <c r="S35" s="464">
        <v>2175776.510499306</v>
      </c>
      <c r="T35" s="464">
        <v>1300000</v>
      </c>
      <c r="U35" s="466">
        <v>0</v>
      </c>
      <c r="V35" s="467">
        <v>1697902</v>
      </c>
      <c r="W35" s="468">
        <v>13650000</v>
      </c>
      <c r="X35" s="464">
        <v>2719864</v>
      </c>
      <c r="Y35" s="464">
        <v>83720</v>
      </c>
      <c r="Z35" s="464">
        <v>0</v>
      </c>
      <c r="AA35" s="464">
        <v>203000</v>
      </c>
      <c r="AB35" s="464">
        <v>647872</v>
      </c>
      <c r="AC35" s="464">
        <v>441208</v>
      </c>
      <c r="AD35" s="464">
        <v>0</v>
      </c>
      <c r="AE35" s="469">
        <v>0</v>
      </c>
      <c r="AF35" s="464">
        <v>1080840</v>
      </c>
      <c r="AG35" s="464">
        <v>0</v>
      </c>
      <c r="AH35" s="464">
        <v>11430704</v>
      </c>
      <c r="AI35" s="464">
        <v>20290780</v>
      </c>
      <c r="AJ35" s="464">
        <v>6668836.9400000004</v>
      </c>
      <c r="AK35" s="464">
        <v>0</v>
      </c>
      <c r="AL35" s="464">
        <v>769230</v>
      </c>
      <c r="AM35" s="464">
        <v>0</v>
      </c>
      <c r="AN35" s="464">
        <v>0</v>
      </c>
      <c r="AO35" s="464">
        <v>1382890</v>
      </c>
      <c r="AP35" s="464">
        <v>166666.66666666669</v>
      </c>
      <c r="AQ35" s="464">
        <v>0</v>
      </c>
      <c r="AR35" s="464">
        <v>0</v>
      </c>
      <c r="AS35" s="465">
        <v>0</v>
      </c>
      <c r="AT35" s="464">
        <v>1700000</v>
      </c>
    </row>
    <row r="36" spans="1:46" ht="15.95" customHeight="1">
      <c r="A36" s="387" t="s">
        <v>102</v>
      </c>
      <c r="B36" s="460">
        <f t="shared" ref="B36:B44" si="10">SUM(E36:AT36)</f>
        <v>35408111.094248094</v>
      </c>
      <c r="C36" s="470"/>
      <c r="D36" s="462">
        <f t="shared" ref="D36:D43" si="11">COUNTIF(E36:AT36,"&lt;&gt;N/A")</f>
        <v>41</v>
      </c>
      <c r="E36" s="463">
        <v>0</v>
      </c>
      <c r="F36" s="464">
        <v>751539.36</v>
      </c>
      <c r="G36" s="464">
        <v>18571429</v>
      </c>
      <c r="H36" s="464" t="s">
        <v>101</v>
      </c>
      <c r="I36" s="465">
        <v>0</v>
      </c>
      <c r="J36" s="464">
        <v>0</v>
      </c>
      <c r="K36" s="464">
        <v>1027320</v>
      </c>
      <c r="L36" s="466">
        <v>0</v>
      </c>
      <c r="M36" s="464">
        <v>0</v>
      </c>
      <c r="N36" s="464">
        <v>0</v>
      </c>
      <c r="O36" s="464">
        <v>0</v>
      </c>
      <c r="P36" s="464">
        <v>0</v>
      </c>
      <c r="Q36" s="464">
        <v>13164357.3242481</v>
      </c>
      <c r="R36" s="464"/>
      <c r="S36" s="464">
        <v>0</v>
      </c>
      <c r="T36" s="464">
        <v>0</v>
      </c>
      <c r="U36" s="466">
        <v>0</v>
      </c>
      <c r="V36" s="467">
        <v>0</v>
      </c>
      <c r="W36" s="468">
        <v>0</v>
      </c>
      <c r="X36" s="464">
        <v>0</v>
      </c>
      <c r="Y36" s="464">
        <v>0</v>
      </c>
      <c r="Z36" s="464">
        <v>0</v>
      </c>
      <c r="AA36" s="464">
        <v>0</v>
      </c>
      <c r="AB36" s="464">
        <v>1236582.4099999999</v>
      </c>
      <c r="AC36" s="464">
        <v>0</v>
      </c>
      <c r="AD36" s="464">
        <v>0</v>
      </c>
      <c r="AE36" s="469">
        <v>0</v>
      </c>
      <c r="AF36" s="464">
        <v>0</v>
      </c>
      <c r="AG36" s="464">
        <v>0</v>
      </c>
      <c r="AH36" s="464">
        <v>0</v>
      </c>
      <c r="AI36" s="464">
        <v>0</v>
      </c>
      <c r="AJ36" s="464">
        <v>0</v>
      </c>
      <c r="AK36" s="464">
        <v>656883</v>
      </c>
      <c r="AL36" s="465">
        <v>0</v>
      </c>
      <c r="AM36" s="464">
        <v>0</v>
      </c>
      <c r="AN36" s="464">
        <v>0</v>
      </c>
      <c r="AO36" s="464">
        <v>0</v>
      </c>
      <c r="AP36" s="464">
        <v>0</v>
      </c>
      <c r="AQ36" s="464">
        <v>0</v>
      </c>
      <c r="AR36" s="464">
        <v>0</v>
      </c>
      <c r="AS36" s="464">
        <v>0</v>
      </c>
      <c r="AT36" s="464">
        <v>0</v>
      </c>
    </row>
    <row r="37" spans="1:46" ht="15.95" customHeight="1">
      <c r="A37" s="471" t="s">
        <v>103</v>
      </c>
      <c r="B37" s="460">
        <f t="shared" si="10"/>
        <v>114064617.17543663</v>
      </c>
      <c r="C37" s="470"/>
      <c r="D37" s="462">
        <f t="shared" si="11"/>
        <v>42</v>
      </c>
      <c r="E37" s="472">
        <f t="shared" ref="E37:AT37" si="12">SUM(E$35:E$36)</f>
        <v>0</v>
      </c>
      <c r="F37" s="472">
        <f>SUM(F$35:F$36)</f>
        <v>751539.36</v>
      </c>
      <c r="G37" s="472">
        <f t="shared" si="12"/>
        <v>20006381</v>
      </c>
      <c r="H37" s="472">
        <f>SUM(H$35:H$36)</f>
        <v>327600.33</v>
      </c>
      <c r="I37" s="472">
        <f t="shared" si="12"/>
        <v>1969668</v>
      </c>
      <c r="J37" s="472">
        <f t="shared" ref="J37:P37" si="13">SUM(J$35:J$36)</f>
        <v>1272981.26</v>
      </c>
      <c r="K37" s="472">
        <f t="shared" si="13"/>
        <v>1088196</v>
      </c>
      <c r="L37" s="472">
        <f t="shared" si="13"/>
        <v>288525</v>
      </c>
      <c r="M37" s="472">
        <f t="shared" si="13"/>
        <v>800000</v>
      </c>
      <c r="N37" s="472">
        <f t="shared" si="13"/>
        <v>2099869.14</v>
      </c>
      <c r="O37" s="472">
        <f t="shared" si="13"/>
        <v>2097680</v>
      </c>
      <c r="P37" s="472">
        <f t="shared" si="13"/>
        <v>0</v>
      </c>
      <c r="Q37" s="472">
        <f t="shared" si="12"/>
        <v>15059421.558270656</v>
      </c>
      <c r="R37" s="472">
        <f t="shared" si="12"/>
        <v>0</v>
      </c>
      <c r="S37" s="472">
        <f>SUM(S$35:S$36)</f>
        <v>2175776.510499306</v>
      </c>
      <c r="T37" s="472">
        <f>SUM(T$35:T$36)</f>
        <v>1300000</v>
      </c>
      <c r="U37" s="472">
        <f>SUM(U$35:U$36)</f>
        <v>0</v>
      </c>
      <c r="V37" s="473">
        <f>SUM(V$35:V$36)</f>
        <v>1697902</v>
      </c>
      <c r="W37" s="472">
        <f t="shared" si="12"/>
        <v>13650000</v>
      </c>
      <c r="X37" s="472">
        <f t="shared" si="12"/>
        <v>2719864</v>
      </c>
      <c r="Y37" s="472">
        <f t="shared" si="12"/>
        <v>83720</v>
      </c>
      <c r="Z37" s="472">
        <f t="shared" si="12"/>
        <v>0</v>
      </c>
      <c r="AA37" s="472">
        <f>SUM(AA$35:AA$36)</f>
        <v>203000</v>
      </c>
      <c r="AB37" s="472">
        <f t="shared" si="12"/>
        <v>1884454.41</v>
      </c>
      <c r="AC37" s="472">
        <f>SUM(AC$35:AC$36)</f>
        <v>441208</v>
      </c>
      <c r="AD37" s="472">
        <f>SUM(AD$35:AD$36)</f>
        <v>0</v>
      </c>
      <c r="AE37" s="474">
        <f>SUM(AE$35:AE$36)</f>
        <v>0</v>
      </c>
      <c r="AF37" s="472">
        <f t="shared" si="12"/>
        <v>1080840</v>
      </c>
      <c r="AG37" s="472">
        <f t="shared" si="12"/>
        <v>0</v>
      </c>
      <c r="AH37" s="472">
        <f t="shared" si="12"/>
        <v>11430704</v>
      </c>
      <c r="AI37" s="472">
        <f>SUM(AI$35:AI$36)</f>
        <v>20290780</v>
      </c>
      <c r="AJ37" s="472">
        <f t="shared" si="12"/>
        <v>6668836.9400000004</v>
      </c>
      <c r="AK37" s="472">
        <f t="shared" si="12"/>
        <v>656883</v>
      </c>
      <c r="AL37" s="472">
        <f>SUM(AL$35:AL$36)</f>
        <v>769230</v>
      </c>
      <c r="AM37" s="472">
        <f t="shared" si="12"/>
        <v>0</v>
      </c>
      <c r="AN37" s="472">
        <f t="shared" si="12"/>
        <v>0</v>
      </c>
      <c r="AO37" s="472">
        <f t="shared" si="12"/>
        <v>1382890</v>
      </c>
      <c r="AP37" s="472">
        <f>SUM(AP$35:AP$36)</f>
        <v>166666.66666666669</v>
      </c>
      <c r="AQ37" s="472">
        <f t="shared" si="12"/>
        <v>0</v>
      </c>
      <c r="AR37" s="472">
        <f t="shared" si="12"/>
        <v>0</v>
      </c>
      <c r="AS37" s="472">
        <f t="shared" si="12"/>
        <v>0</v>
      </c>
      <c r="AT37" s="472">
        <f t="shared" si="12"/>
        <v>1700000</v>
      </c>
    </row>
    <row r="38" spans="1:46" ht="15.95" customHeight="1">
      <c r="A38" s="387" t="s">
        <v>104</v>
      </c>
      <c r="B38" s="460">
        <f t="shared" si="10"/>
        <v>68499740.010000005</v>
      </c>
      <c r="C38" s="470"/>
      <c r="D38" s="462">
        <f t="shared" si="11"/>
        <v>42</v>
      </c>
      <c r="E38" s="475">
        <v>856599.09</v>
      </c>
      <c r="F38" s="464">
        <v>937771.36</v>
      </c>
      <c r="G38" s="476">
        <v>1733645</v>
      </c>
      <c r="H38" s="464">
        <v>914314</v>
      </c>
      <c r="I38" s="476">
        <v>0</v>
      </c>
      <c r="J38" s="464">
        <v>721778</v>
      </c>
      <c r="K38" s="464">
        <v>375505</v>
      </c>
      <c r="L38" s="466">
        <v>0</v>
      </c>
      <c r="M38" s="464">
        <v>1495852</v>
      </c>
      <c r="N38" s="464">
        <v>0</v>
      </c>
      <c r="O38" s="464">
        <v>5143756</v>
      </c>
      <c r="P38" s="464">
        <v>0</v>
      </c>
      <c r="Q38" s="476">
        <v>0</v>
      </c>
      <c r="R38" s="476">
        <v>4032080</v>
      </c>
      <c r="S38" s="464">
        <v>0</v>
      </c>
      <c r="T38" s="464">
        <v>0</v>
      </c>
      <c r="U38" s="466">
        <v>1328103</v>
      </c>
      <c r="V38" s="467">
        <v>0</v>
      </c>
      <c r="W38" s="477">
        <v>0</v>
      </c>
      <c r="X38" s="476">
        <v>2719864</v>
      </c>
      <c r="Y38" s="476">
        <v>2138</v>
      </c>
      <c r="Z38" s="476">
        <v>0</v>
      </c>
      <c r="AA38" s="464">
        <v>2592061.6</v>
      </c>
      <c r="AB38" s="476">
        <v>2669144</v>
      </c>
      <c r="AC38" s="464">
        <v>1266427</v>
      </c>
      <c r="AD38" s="464">
        <v>0</v>
      </c>
      <c r="AE38" s="469">
        <v>10970972</v>
      </c>
      <c r="AF38" s="476">
        <v>861032</v>
      </c>
      <c r="AG38" s="476">
        <v>1491191.5</v>
      </c>
      <c r="AH38" s="476">
        <v>0</v>
      </c>
      <c r="AI38" s="464">
        <v>0</v>
      </c>
      <c r="AJ38" s="476">
        <v>0</v>
      </c>
      <c r="AK38" s="476">
        <v>1644413.2</v>
      </c>
      <c r="AL38" s="464">
        <v>1983602.06</v>
      </c>
      <c r="AM38" s="476">
        <v>38923</v>
      </c>
      <c r="AN38" s="476">
        <v>0</v>
      </c>
      <c r="AO38" s="476">
        <v>7785454</v>
      </c>
      <c r="AP38" s="464">
        <v>1206802.5</v>
      </c>
      <c r="AQ38" s="476">
        <v>7316900</v>
      </c>
      <c r="AR38" s="476">
        <v>0</v>
      </c>
      <c r="AS38" s="476">
        <v>3393223.7</v>
      </c>
      <c r="AT38" s="476">
        <v>5018188</v>
      </c>
    </row>
    <row r="39" spans="1:46" ht="15.95" customHeight="1">
      <c r="A39" s="387" t="s">
        <v>105</v>
      </c>
      <c r="B39" s="460">
        <f t="shared" si="10"/>
        <v>119210372.57800001</v>
      </c>
      <c r="C39" s="470"/>
      <c r="D39" s="462">
        <f t="shared" si="11"/>
        <v>42</v>
      </c>
      <c r="E39" s="475">
        <v>3728554</v>
      </c>
      <c r="F39" s="464">
        <v>0</v>
      </c>
      <c r="G39" s="476">
        <v>147200</v>
      </c>
      <c r="H39" s="464">
        <v>2277170</v>
      </c>
      <c r="I39" s="476">
        <v>350080</v>
      </c>
      <c r="J39" s="464">
        <v>2713991</v>
      </c>
      <c r="K39" s="464">
        <v>1284962</v>
      </c>
      <c r="L39" s="466">
        <v>0</v>
      </c>
      <c r="M39" s="464">
        <v>1475413</v>
      </c>
      <c r="N39" s="464">
        <v>0</v>
      </c>
      <c r="O39" s="464">
        <v>18043734</v>
      </c>
      <c r="P39" s="464">
        <v>269940</v>
      </c>
      <c r="Q39" s="476">
        <v>11999522.710000001</v>
      </c>
      <c r="R39" s="476">
        <v>2662118</v>
      </c>
      <c r="S39" s="464">
        <v>1284182</v>
      </c>
      <c r="T39" s="464">
        <v>897040.92</v>
      </c>
      <c r="U39" s="466">
        <v>683868</v>
      </c>
      <c r="V39" s="467">
        <v>127596</v>
      </c>
      <c r="W39" s="477">
        <v>0</v>
      </c>
      <c r="X39" s="476">
        <v>4064769</v>
      </c>
      <c r="Y39" s="476">
        <v>120960</v>
      </c>
      <c r="Z39" s="476">
        <v>281320</v>
      </c>
      <c r="AA39" s="464">
        <v>5919688</v>
      </c>
      <c r="AB39" s="476">
        <v>8220752</v>
      </c>
      <c r="AC39" s="464">
        <v>2712727</v>
      </c>
      <c r="AD39" s="464">
        <v>730042</v>
      </c>
      <c r="AE39" s="469">
        <v>4846177</v>
      </c>
      <c r="AF39" s="476">
        <v>0</v>
      </c>
      <c r="AG39" s="476">
        <v>16252922</v>
      </c>
      <c r="AH39" s="476">
        <v>50720</v>
      </c>
      <c r="AI39" s="464">
        <v>0</v>
      </c>
      <c r="AJ39" s="476">
        <v>0</v>
      </c>
      <c r="AK39" s="476">
        <v>3148857.56</v>
      </c>
      <c r="AL39" s="464">
        <v>966536</v>
      </c>
      <c r="AM39" s="476">
        <v>611369.88</v>
      </c>
      <c r="AN39" s="476">
        <v>964700</v>
      </c>
      <c r="AO39" s="476">
        <v>5341402</v>
      </c>
      <c r="AP39" s="464">
        <v>641672.12800000003</v>
      </c>
      <c r="AQ39" s="476">
        <v>6396816</v>
      </c>
      <c r="AR39" s="476">
        <v>1478181.2</v>
      </c>
      <c r="AS39" s="476">
        <v>3719333.9</v>
      </c>
      <c r="AT39" s="476">
        <v>4796055.28</v>
      </c>
    </row>
    <row r="40" spans="1:46" ht="15.95" customHeight="1">
      <c r="A40" s="387" t="s">
        <v>106</v>
      </c>
      <c r="B40" s="460">
        <f t="shared" si="10"/>
        <v>14257876.18</v>
      </c>
      <c r="C40" s="470"/>
      <c r="D40" s="462">
        <f t="shared" si="11"/>
        <v>42</v>
      </c>
      <c r="E40" s="475">
        <v>0</v>
      </c>
      <c r="F40" s="464">
        <v>0</v>
      </c>
      <c r="G40" s="476">
        <v>0</v>
      </c>
      <c r="H40" s="464">
        <v>0</v>
      </c>
      <c r="I40" s="476">
        <v>0</v>
      </c>
      <c r="J40" s="464">
        <v>152699</v>
      </c>
      <c r="K40" s="464">
        <v>341828.46</v>
      </c>
      <c r="L40" s="466">
        <v>0</v>
      </c>
      <c r="M40" s="464">
        <v>0</v>
      </c>
      <c r="N40" s="464">
        <v>384884</v>
      </c>
      <c r="O40" s="464">
        <v>2207373</v>
      </c>
      <c r="P40" s="464">
        <v>96268</v>
      </c>
      <c r="Q40" s="476">
        <v>0</v>
      </c>
      <c r="R40" s="476">
        <v>0</v>
      </c>
      <c r="S40" s="464">
        <v>171015</v>
      </c>
      <c r="T40" s="464">
        <v>421515</v>
      </c>
      <c r="U40" s="466">
        <v>645048</v>
      </c>
      <c r="V40" s="467">
        <v>49263</v>
      </c>
      <c r="W40" s="477">
        <v>0</v>
      </c>
      <c r="X40" s="476">
        <v>0</v>
      </c>
      <c r="Y40" s="476">
        <v>0</v>
      </c>
      <c r="Z40" s="476">
        <v>0</v>
      </c>
      <c r="AA40" s="464">
        <v>28457</v>
      </c>
      <c r="AB40" s="476">
        <v>915480.72</v>
      </c>
      <c r="AC40" s="464">
        <v>0</v>
      </c>
      <c r="AD40" s="464">
        <v>14727</v>
      </c>
      <c r="AE40" s="469">
        <v>2394682</v>
      </c>
      <c r="AF40" s="476">
        <v>0</v>
      </c>
      <c r="AG40" s="476">
        <v>2331722</v>
      </c>
      <c r="AH40" s="476">
        <v>0</v>
      </c>
      <c r="AI40" s="464">
        <v>0</v>
      </c>
      <c r="AJ40" s="476">
        <v>223809</v>
      </c>
      <c r="AK40" s="476">
        <v>0</v>
      </c>
      <c r="AL40" s="464">
        <v>0</v>
      </c>
      <c r="AM40" s="476">
        <v>0</v>
      </c>
      <c r="AN40" s="476">
        <v>0</v>
      </c>
      <c r="AO40" s="476">
        <v>0</v>
      </c>
      <c r="AP40" s="464">
        <v>0</v>
      </c>
      <c r="AQ40" s="476">
        <v>2939859</v>
      </c>
      <c r="AR40" s="476">
        <v>0</v>
      </c>
      <c r="AS40" s="476">
        <v>939246</v>
      </c>
      <c r="AT40" s="476">
        <v>0</v>
      </c>
    </row>
    <row r="41" spans="1:46" ht="15.95" customHeight="1">
      <c r="A41" s="387" t="s">
        <v>107</v>
      </c>
      <c r="B41" s="460">
        <f t="shared" si="10"/>
        <v>2837372.4442828218</v>
      </c>
      <c r="C41" s="470"/>
      <c r="D41" s="462">
        <f t="shared" si="11"/>
        <v>42</v>
      </c>
      <c r="E41" s="475">
        <v>0</v>
      </c>
      <c r="F41" s="464">
        <v>0</v>
      </c>
      <c r="G41" s="476">
        <v>0</v>
      </c>
      <c r="H41" s="464">
        <v>0</v>
      </c>
      <c r="I41" s="476">
        <v>0</v>
      </c>
      <c r="J41" s="464">
        <v>1608171.316463273</v>
      </c>
      <c r="K41" s="464">
        <v>0</v>
      </c>
      <c r="L41" s="466">
        <v>0</v>
      </c>
      <c r="M41" s="464">
        <v>0</v>
      </c>
      <c r="N41" s="464">
        <v>0</v>
      </c>
      <c r="O41" s="464">
        <v>0</v>
      </c>
      <c r="P41" s="464">
        <v>0</v>
      </c>
      <c r="Q41" s="476">
        <v>1029201.1278195489</v>
      </c>
      <c r="R41" s="476">
        <v>0</v>
      </c>
      <c r="S41" s="464">
        <v>0</v>
      </c>
      <c r="T41" s="464">
        <v>0</v>
      </c>
      <c r="U41" s="466">
        <v>0</v>
      </c>
      <c r="V41" s="467">
        <v>0</v>
      </c>
      <c r="W41" s="477">
        <v>0</v>
      </c>
      <c r="X41" s="476">
        <v>0</v>
      </c>
      <c r="Y41" s="476">
        <v>0</v>
      </c>
      <c r="Z41" s="476">
        <v>0</v>
      </c>
      <c r="AA41" s="464">
        <v>0</v>
      </c>
      <c r="AB41" s="476">
        <v>0</v>
      </c>
      <c r="AC41" s="464">
        <v>0</v>
      </c>
      <c r="AD41" s="464">
        <v>0</v>
      </c>
      <c r="AE41" s="469">
        <v>0</v>
      </c>
      <c r="AF41" s="476">
        <v>0</v>
      </c>
      <c r="AG41" s="476">
        <v>0</v>
      </c>
      <c r="AH41" s="476">
        <v>0</v>
      </c>
      <c r="AI41" s="464">
        <v>0</v>
      </c>
      <c r="AJ41" s="476">
        <v>0</v>
      </c>
      <c r="AK41" s="476">
        <v>0</v>
      </c>
      <c r="AL41" s="464">
        <v>0</v>
      </c>
      <c r="AM41" s="476">
        <v>200000</v>
      </c>
      <c r="AN41" s="476">
        <v>0</v>
      </c>
      <c r="AO41" s="476">
        <v>0</v>
      </c>
      <c r="AP41" s="464">
        <v>0</v>
      </c>
      <c r="AQ41" s="476">
        <v>0</v>
      </c>
      <c r="AR41" s="476">
        <v>0</v>
      </c>
      <c r="AS41" s="476">
        <v>0</v>
      </c>
      <c r="AT41" s="476">
        <v>0</v>
      </c>
    </row>
    <row r="42" spans="1:46" ht="15.95" customHeight="1">
      <c r="A42" s="387" t="s">
        <v>108</v>
      </c>
      <c r="B42" s="460">
        <f t="shared" si="10"/>
        <v>12386713.0692</v>
      </c>
      <c r="C42" s="470"/>
      <c r="D42" s="462">
        <f t="shared" si="11"/>
        <v>42</v>
      </c>
      <c r="E42" s="475">
        <v>0</v>
      </c>
      <c r="F42" s="464">
        <v>0</v>
      </c>
      <c r="G42" s="476">
        <v>0</v>
      </c>
      <c r="H42" s="464">
        <v>501433</v>
      </c>
      <c r="I42" s="476">
        <v>0</v>
      </c>
      <c r="J42" s="464">
        <v>110104.8192</v>
      </c>
      <c r="K42" s="464">
        <v>0</v>
      </c>
      <c r="L42" s="466">
        <v>47520</v>
      </c>
      <c r="M42" s="464">
        <v>672355</v>
      </c>
      <c r="N42" s="464">
        <v>2370750</v>
      </c>
      <c r="O42" s="464">
        <v>1855944</v>
      </c>
      <c r="P42" s="464">
        <v>318395</v>
      </c>
      <c r="Q42" s="476">
        <v>0</v>
      </c>
      <c r="R42" s="476">
        <v>648429</v>
      </c>
      <c r="S42" s="464">
        <v>15989</v>
      </c>
      <c r="T42" s="464">
        <v>0</v>
      </c>
      <c r="U42" s="466">
        <v>0</v>
      </c>
      <c r="V42" s="467">
        <v>2575746</v>
      </c>
      <c r="W42" s="477">
        <v>0</v>
      </c>
      <c r="X42" s="476">
        <v>0</v>
      </c>
      <c r="Y42" s="476">
        <v>0</v>
      </c>
      <c r="Z42" s="476">
        <v>383750</v>
      </c>
      <c r="AA42" s="464">
        <v>12650</v>
      </c>
      <c r="AB42" s="476">
        <v>0</v>
      </c>
      <c r="AC42" s="464">
        <v>81372</v>
      </c>
      <c r="AD42" s="464">
        <v>478761</v>
      </c>
      <c r="AE42" s="469">
        <v>241584</v>
      </c>
      <c r="AF42" s="476">
        <v>0</v>
      </c>
      <c r="AG42" s="476">
        <v>99957</v>
      </c>
      <c r="AH42" s="476">
        <v>75368</v>
      </c>
      <c r="AI42" s="464">
        <v>1396986</v>
      </c>
      <c r="AJ42" s="476">
        <v>0</v>
      </c>
      <c r="AK42" s="476">
        <v>0</v>
      </c>
      <c r="AL42" s="464">
        <v>0</v>
      </c>
      <c r="AM42" s="476">
        <v>67238</v>
      </c>
      <c r="AN42" s="476">
        <v>0</v>
      </c>
      <c r="AO42" s="476">
        <v>0</v>
      </c>
      <c r="AP42" s="464">
        <v>111146</v>
      </c>
      <c r="AQ42" s="476">
        <v>69035</v>
      </c>
      <c r="AR42" s="476">
        <v>0</v>
      </c>
      <c r="AS42" s="476">
        <v>252200.25</v>
      </c>
      <c r="AT42" s="476">
        <v>0</v>
      </c>
    </row>
    <row r="43" spans="1:46" ht="15.95" customHeight="1">
      <c r="A43" s="471" t="s">
        <v>109</v>
      </c>
      <c r="B43" s="460">
        <f t="shared" si="10"/>
        <v>217192074.28148279</v>
      </c>
      <c r="C43" s="478"/>
      <c r="D43" s="462">
        <f t="shared" si="11"/>
        <v>42</v>
      </c>
      <c r="E43" s="472">
        <f t="shared" ref="E43:AT43" si="14">SUM(E$38:E$42)</f>
        <v>4585153.09</v>
      </c>
      <c r="F43" s="472">
        <f>SUM(F$38:F$42)</f>
        <v>937771.36</v>
      </c>
      <c r="G43" s="472">
        <f t="shared" si="14"/>
        <v>1880845</v>
      </c>
      <c r="H43" s="472">
        <f>SUM(H$38:H$42)</f>
        <v>3692917</v>
      </c>
      <c r="I43" s="472">
        <f t="shared" si="14"/>
        <v>350080</v>
      </c>
      <c r="J43" s="472">
        <f t="shared" si="14"/>
        <v>5306744.1356632728</v>
      </c>
      <c r="K43" s="472">
        <f t="shared" si="14"/>
        <v>2002295.46</v>
      </c>
      <c r="L43" s="472">
        <f t="shared" si="14"/>
        <v>47520</v>
      </c>
      <c r="M43" s="472">
        <f t="shared" si="14"/>
        <v>3643620</v>
      </c>
      <c r="N43" s="472">
        <f t="shared" si="14"/>
        <v>2755634</v>
      </c>
      <c r="O43" s="472">
        <f t="shared" si="14"/>
        <v>27250807</v>
      </c>
      <c r="P43" s="472">
        <f t="shared" si="14"/>
        <v>684603</v>
      </c>
      <c r="Q43" s="472">
        <f t="shared" si="14"/>
        <v>13028723.83781955</v>
      </c>
      <c r="R43" s="472">
        <f t="shared" si="14"/>
        <v>7342627</v>
      </c>
      <c r="S43" s="472">
        <f>SUM(S$38:S$42)</f>
        <v>1471186</v>
      </c>
      <c r="T43" s="472">
        <f>SUM(T$38:T$42)</f>
        <v>1318555.92</v>
      </c>
      <c r="U43" s="472">
        <f>SUM(U$38:U$42)</f>
        <v>2657019</v>
      </c>
      <c r="V43" s="473">
        <f>SUM(V$38:V$42)</f>
        <v>2752605</v>
      </c>
      <c r="W43" s="472">
        <f t="shared" si="14"/>
        <v>0</v>
      </c>
      <c r="X43" s="472">
        <f t="shared" si="14"/>
        <v>6784633</v>
      </c>
      <c r="Y43" s="472">
        <f>SUM(Y$38:Y$42)</f>
        <v>123098</v>
      </c>
      <c r="Z43" s="472">
        <f t="shared" si="14"/>
        <v>665070</v>
      </c>
      <c r="AA43" s="472">
        <f>SUM(AA$38:AA$42)</f>
        <v>8552856.5999999996</v>
      </c>
      <c r="AB43" s="472">
        <f t="shared" si="14"/>
        <v>11805376.720000001</v>
      </c>
      <c r="AC43" s="472">
        <f>SUM(AC$38:AC$42)</f>
        <v>4060526</v>
      </c>
      <c r="AD43" s="472">
        <f>SUM(AD$38:AD$42)</f>
        <v>1223530</v>
      </c>
      <c r="AE43" s="474">
        <f>SUM(AE$38:AE$42)</f>
        <v>18453415</v>
      </c>
      <c r="AF43" s="472">
        <f t="shared" si="14"/>
        <v>861032</v>
      </c>
      <c r="AG43" s="472">
        <f t="shared" si="14"/>
        <v>20175792.5</v>
      </c>
      <c r="AH43" s="472">
        <f t="shared" si="14"/>
        <v>126088</v>
      </c>
      <c r="AI43" s="472">
        <f>SUM(AI$38:AI$42)</f>
        <v>1396986</v>
      </c>
      <c r="AJ43" s="472">
        <f t="shared" si="14"/>
        <v>223809</v>
      </c>
      <c r="AK43" s="472">
        <f t="shared" si="14"/>
        <v>4793270.76</v>
      </c>
      <c r="AL43" s="472">
        <f>SUM(AL$38:AL$42)</f>
        <v>2950138.06</v>
      </c>
      <c r="AM43" s="472">
        <f t="shared" si="14"/>
        <v>917530.88</v>
      </c>
      <c r="AN43" s="472">
        <f t="shared" si="14"/>
        <v>964700</v>
      </c>
      <c r="AO43" s="472">
        <f t="shared" si="14"/>
        <v>13126856</v>
      </c>
      <c r="AP43" s="472">
        <f>SUM(AP$38:AP$42)</f>
        <v>1959620.628</v>
      </c>
      <c r="AQ43" s="472">
        <f t="shared" si="14"/>
        <v>16722610</v>
      </c>
      <c r="AR43" s="472">
        <f t="shared" si="14"/>
        <v>1478181.2</v>
      </c>
      <c r="AS43" s="472">
        <f t="shared" si="14"/>
        <v>8304003.8499999996</v>
      </c>
      <c r="AT43" s="472">
        <f t="shared" si="14"/>
        <v>9814243.2800000012</v>
      </c>
    </row>
    <row r="44" spans="1:46" ht="23.25" customHeight="1">
      <c r="A44" s="479" t="s">
        <v>390</v>
      </c>
      <c r="B44" s="460">
        <f t="shared" si="10"/>
        <v>328536827.45691943</v>
      </c>
      <c r="C44" s="480"/>
      <c r="D44" s="481"/>
      <c r="E44" s="463">
        <f t="shared" ref="E44:AT44" si="15">SUM(E$43,E$37)</f>
        <v>4585153.09</v>
      </c>
      <c r="F44" s="482">
        <v>1689310.72</v>
      </c>
      <c r="G44" s="463">
        <f t="shared" si="15"/>
        <v>21887226</v>
      </c>
      <c r="H44" s="482">
        <v>4020517.33</v>
      </c>
      <c r="I44" s="463">
        <f t="shared" si="15"/>
        <v>2319748</v>
      </c>
      <c r="J44" s="482">
        <v>6579725.3956632726</v>
      </c>
      <c r="K44" s="482">
        <v>3090491.46</v>
      </c>
      <c r="L44" s="482">
        <v>336045</v>
      </c>
      <c r="M44" s="482">
        <v>4443620</v>
      </c>
      <c r="N44" s="482">
        <v>4855503.1400000006</v>
      </c>
      <c r="O44" s="482">
        <v>29348487</v>
      </c>
      <c r="P44" s="482">
        <v>684603</v>
      </c>
      <c r="Q44" s="463">
        <f t="shared" si="15"/>
        <v>28088145.396090206</v>
      </c>
      <c r="R44" s="463">
        <f t="shared" si="15"/>
        <v>7342627</v>
      </c>
      <c r="S44" s="482">
        <v>3646962.510499306</v>
      </c>
      <c r="T44" s="482">
        <v>2618555.92</v>
      </c>
      <c r="U44" s="482">
        <v>2657019</v>
      </c>
      <c r="V44" s="483">
        <v>4450507</v>
      </c>
      <c r="W44" s="463">
        <f t="shared" si="15"/>
        <v>13650000</v>
      </c>
      <c r="X44" s="482">
        <v>6784633</v>
      </c>
      <c r="Y44" s="463">
        <f>SUM(Y$43,Y$37)</f>
        <v>206818</v>
      </c>
      <c r="Z44" s="463">
        <f t="shared" si="15"/>
        <v>665070</v>
      </c>
      <c r="AA44" s="482">
        <v>8755856.5999999996</v>
      </c>
      <c r="AB44" s="463">
        <f t="shared" si="15"/>
        <v>13689831.130000001</v>
      </c>
      <c r="AC44" s="482">
        <v>4501734</v>
      </c>
      <c r="AD44" s="482">
        <v>1223530</v>
      </c>
      <c r="AE44" s="484">
        <v>18453415</v>
      </c>
      <c r="AF44" s="463">
        <f t="shared" si="15"/>
        <v>1941872</v>
      </c>
      <c r="AG44" s="463">
        <f t="shared" si="15"/>
        <v>20175792.5</v>
      </c>
      <c r="AH44" s="463">
        <f t="shared" si="15"/>
        <v>11556792</v>
      </c>
      <c r="AI44" s="482">
        <v>21687766</v>
      </c>
      <c r="AJ44" s="463">
        <f t="shared" si="15"/>
        <v>6892645.9400000004</v>
      </c>
      <c r="AK44" s="463">
        <f t="shared" si="15"/>
        <v>5450153.7599999998</v>
      </c>
      <c r="AL44" s="482">
        <v>3719368.06</v>
      </c>
      <c r="AM44" s="463">
        <f t="shared" si="15"/>
        <v>917530.88</v>
      </c>
      <c r="AN44" s="463">
        <f t="shared" si="15"/>
        <v>964700</v>
      </c>
      <c r="AO44" s="463">
        <f t="shared" si="15"/>
        <v>14509746</v>
      </c>
      <c r="AP44" s="482">
        <v>2126287.2946666665</v>
      </c>
      <c r="AQ44" s="463">
        <f t="shared" si="15"/>
        <v>16722610</v>
      </c>
      <c r="AR44" s="463">
        <f t="shared" si="15"/>
        <v>1478181.2</v>
      </c>
      <c r="AS44" s="463">
        <f t="shared" si="15"/>
        <v>8304003.8499999996</v>
      </c>
      <c r="AT44" s="463">
        <f t="shared" si="15"/>
        <v>11514243.280000001</v>
      </c>
    </row>
    <row r="45" spans="1:46" ht="23.25" customHeight="1">
      <c r="A45" s="431" t="s">
        <v>391</v>
      </c>
      <c r="B45" s="485"/>
      <c r="C45" s="486"/>
      <c r="D45" s="384"/>
      <c r="E45" s="487"/>
      <c r="F45" s="488"/>
      <c r="G45" s="488"/>
      <c r="H45" s="488"/>
      <c r="I45" s="488"/>
      <c r="J45" s="488"/>
      <c r="K45" s="488"/>
      <c r="L45" s="488"/>
      <c r="M45" s="488"/>
      <c r="N45" s="488"/>
      <c r="O45" s="488"/>
      <c r="P45" s="488"/>
      <c r="Q45" s="488"/>
      <c r="R45" s="488"/>
      <c r="S45" s="488"/>
      <c r="T45" s="488"/>
      <c r="U45" s="488"/>
      <c r="V45" s="489"/>
      <c r="W45" s="488"/>
      <c r="X45" s="488"/>
      <c r="Y45" s="488"/>
      <c r="Z45" s="488"/>
      <c r="AA45" s="488"/>
      <c r="AB45" s="488"/>
      <c r="AC45" s="488"/>
      <c r="AD45" s="488"/>
      <c r="AE45" s="490"/>
      <c r="AF45" s="488"/>
      <c r="AG45" s="488"/>
      <c r="AH45" s="488"/>
      <c r="AI45" s="488"/>
      <c r="AJ45" s="488"/>
      <c r="AK45" s="488"/>
      <c r="AL45" s="488"/>
      <c r="AM45" s="488"/>
      <c r="AN45" s="488"/>
      <c r="AO45" s="488"/>
      <c r="AP45" s="488"/>
      <c r="AQ45" s="488"/>
      <c r="AR45" s="488"/>
      <c r="AS45" s="488"/>
      <c r="AT45" s="488"/>
    </row>
    <row r="46" spans="1:46" ht="15.95" customHeight="1">
      <c r="A46" s="387" t="s">
        <v>100</v>
      </c>
      <c r="B46" s="491">
        <f>B35/$B$44</f>
        <v>0.239414578542196</v>
      </c>
      <c r="C46" s="492"/>
      <c r="D46" s="493"/>
      <c r="E46" s="494">
        <f t="shared" ref="E46:AT52" si="16">IFERROR(E35/E$44,"-")</f>
        <v>0</v>
      </c>
      <c r="F46" s="494">
        <f t="shared" si="16"/>
        <v>0</v>
      </c>
      <c r="G46" s="494">
        <f t="shared" si="16"/>
        <v>6.5561163392747895E-2</v>
      </c>
      <c r="H46" s="494">
        <f t="shared" si="16"/>
        <v>8.1482133544242177E-2</v>
      </c>
      <c r="I46" s="494">
        <f t="shared" si="16"/>
        <v>0.84908705600780776</v>
      </c>
      <c r="J46" s="494">
        <f t="shared" si="16"/>
        <v>0.19347027169842496</v>
      </c>
      <c r="K46" s="494">
        <f t="shared" si="16"/>
        <v>1.9697837961344829E-2</v>
      </c>
      <c r="L46" s="494">
        <f t="shared" si="16"/>
        <v>0.85859036736151406</v>
      </c>
      <c r="M46" s="494">
        <f t="shared" si="16"/>
        <v>0.18003339619499417</v>
      </c>
      <c r="N46" s="494">
        <f t="shared" si="16"/>
        <v>0.43247199712448336</v>
      </c>
      <c r="O46" s="494">
        <f t="shared" si="16"/>
        <v>7.1474894089088817E-2</v>
      </c>
      <c r="P46" s="494">
        <f t="shared" si="16"/>
        <v>0</v>
      </c>
      <c r="Q46" s="494">
        <f t="shared" si="16"/>
        <v>6.746847138887084E-2</v>
      </c>
      <c r="R46" s="494">
        <f t="shared" si="16"/>
        <v>0</v>
      </c>
      <c r="S46" s="494">
        <f t="shared" si="16"/>
        <v>0.59659963715980735</v>
      </c>
      <c r="T46" s="494">
        <f t="shared" si="16"/>
        <v>0.49645684099043413</v>
      </c>
      <c r="U46" s="494">
        <f t="shared" si="16"/>
        <v>0</v>
      </c>
      <c r="V46" s="495">
        <f t="shared" si="16"/>
        <v>0.38150754509542395</v>
      </c>
      <c r="W46" s="494">
        <f t="shared" si="16"/>
        <v>1</v>
      </c>
      <c r="X46" s="494">
        <f t="shared" si="16"/>
        <v>0.4008859432779931</v>
      </c>
      <c r="Y46" s="494">
        <f t="shared" si="16"/>
        <v>0.40480035586844471</v>
      </c>
      <c r="Z46" s="494">
        <f t="shared" si="16"/>
        <v>0</v>
      </c>
      <c r="AA46" s="494">
        <f t="shared" si="16"/>
        <v>2.3184482030004925E-2</v>
      </c>
      <c r="AB46" s="494">
        <f t="shared" si="16"/>
        <v>4.732505418421476E-2</v>
      </c>
      <c r="AC46" s="494">
        <f t="shared" si="16"/>
        <v>9.8008456297062424E-2</v>
      </c>
      <c r="AD46" s="494">
        <f t="shared" si="16"/>
        <v>0</v>
      </c>
      <c r="AE46" s="496">
        <f t="shared" si="16"/>
        <v>0</v>
      </c>
      <c r="AF46" s="494">
        <f t="shared" si="16"/>
        <v>0.55659693326851611</v>
      </c>
      <c r="AG46" s="494">
        <f t="shared" si="16"/>
        <v>0</v>
      </c>
      <c r="AH46" s="494">
        <f t="shared" si="16"/>
        <v>0.98908970586301115</v>
      </c>
      <c r="AI46" s="494">
        <f t="shared" si="16"/>
        <v>0.93558644998290741</v>
      </c>
      <c r="AJ46" s="494">
        <f t="shared" si="16"/>
        <v>0.9675293055891393</v>
      </c>
      <c r="AK46" s="494">
        <f t="shared" si="16"/>
        <v>0</v>
      </c>
      <c r="AL46" s="494">
        <f t="shared" si="16"/>
        <v>0.20681739144686853</v>
      </c>
      <c r="AM46" s="494">
        <f t="shared" si="16"/>
        <v>0</v>
      </c>
      <c r="AN46" s="494">
        <f t="shared" si="16"/>
        <v>0</v>
      </c>
      <c r="AO46" s="494">
        <f t="shared" si="16"/>
        <v>9.5307664241675902E-2</v>
      </c>
      <c r="AP46" s="494">
        <f t="shared" si="16"/>
        <v>7.838388870813183E-2</v>
      </c>
      <c r="AQ46" s="494">
        <f t="shared" si="16"/>
        <v>0</v>
      </c>
      <c r="AR46" s="494">
        <f t="shared" si="16"/>
        <v>0</v>
      </c>
      <c r="AS46" s="494">
        <f t="shared" si="16"/>
        <v>0</v>
      </c>
      <c r="AT46" s="494">
        <f t="shared" si="16"/>
        <v>0.14764322401914717</v>
      </c>
    </row>
    <row r="47" spans="1:46" ht="15.95" customHeight="1">
      <c r="A47" s="387" t="s">
        <v>102</v>
      </c>
      <c r="B47" s="491">
        <f>B36/$B$44</f>
        <v>0.10777516593293064</v>
      </c>
      <c r="C47" s="470"/>
      <c r="D47" s="497"/>
      <c r="E47" s="494">
        <f t="shared" si="16"/>
        <v>0</v>
      </c>
      <c r="F47" s="494">
        <f t="shared" si="16"/>
        <v>0.44487929372756246</v>
      </c>
      <c r="G47" s="494">
        <f t="shared" si="16"/>
        <v>0.84850537934775283</v>
      </c>
      <c r="H47" s="494" t="str">
        <f t="shared" si="16"/>
        <v>-</v>
      </c>
      <c r="I47" s="494">
        <f t="shared" si="16"/>
        <v>0</v>
      </c>
      <c r="J47" s="494">
        <f t="shared" si="16"/>
        <v>0</v>
      </c>
      <c r="K47" s="494">
        <f t="shared" si="16"/>
        <v>0.33241314959013024</v>
      </c>
      <c r="L47" s="494">
        <f t="shared" si="16"/>
        <v>0</v>
      </c>
      <c r="M47" s="494">
        <f t="shared" si="16"/>
        <v>0</v>
      </c>
      <c r="N47" s="494">
        <f t="shared" si="16"/>
        <v>0</v>
      </c>
      <c r="O47" s="494">
        <f t="shared" si="16"/>
        <v>0</v>
      </c>
      <c r="P47" s="494">
        <f t="shared" si="16"/>
        <v>0</v>
      </c>
      <c r="Q47" s="494">
        <f t="shared" si="16"/>
        <v>0.46868019011609585</v>
      </c>
      <c r="R47" s="494">
        <f t="shared" si="16"/>
        <v>0</v>
      </c>
      <c r="S47" s="494">
        <f t="shared" si="16"/>
        <v>0</v>
      </c>
      <c r="T47" s="494">
        <f t="shared" si="16"/>
        <v>0</v>
      </c>
      <c r="U47" s="494">
        <f t="shared" si="16"/>
        <v>0</v>
      </c>
      <c r="V47" s="495">
        <f t="shared" si="16"/>
        <v>0</v>
      </c>
      <c r="W47" s="494">
        <f t="shared" si="16"/>
        <v>0</v>
      </c>
      <c r="X47" s="494">
        <f t="shared" si="16"/>
        <v>0</v>
      </c>
      <c r="Y47" s="494">
        <f t="shared" si="16"/>
        <v>0</v>
      </c>
      <c r="Z47" s="494">
        <f t="shared" si="16"/>
        <v>0</v>
      </c>
      <c r="AA47" s="494">
        <f t="shared" si="16"/>
        <v>0</v>
      </c>
      <c r="AB47" s="494">
        <f t="shared" si="16"/>
        <v>9.0328536433889509E-2</v>
      </c>
      <c r="AC47" s="494">
        <f t="shared" si="16"/>
        <v>0</v>
      </c>
      <c r="AD47" s="494">
        <f t="shared" si="16"/>
        <v>0</v>
      </c>
      <c r="AE47" s="496">
        <f t="shared" si="16"/>
        <v>0</v>
      </c>
      <c r="AF47" s="494">
        <f t="shared" si="16"/>
        <v>0</v>
      </c>
      <c r="AG47" s="494">
        <f t="shared" si="16"/>
        <v>0</v>
      </c>
      <c r="AH47" s="494">
        <f t="shared" si="16"/>
        <v>0</v>
      </c>
      <c r="AI47" s="494">
        <f t="shared" si="16"/>
        <v>0</v>
      </c>
      <c r="AJ47" s="494">
        <f t="shared" si="16"/>
        <v>0</v>
      </c>
      <c r="AK47" s="494">
        <f t="shared" si="16"/>
        <v>0.12052559045600211</v>
      </c>
      <c r="AL47" s="494">
        <f t="shared" si="16"/>
        <v>0</v>
      </c>
      <c r="AM47" s="494">
        <f t="shared" si="16"/>
        <v>0</v>
      </c>
      <c r="AN47" s="494">
        <f t="shared" si="16"/>
        <v>0</v>
      </c>
      <c r="AO47" s="494">
        <f t="shared" si="16"/>
        <v>0</v>
      </c>
      <c r="AP47" s="494">
        <f t="shared" si="16"/>
        <v>0</v>
      </c>
      <c r="AQ47" s="494">
        <f t="shared" si="16"/>
        <v>0</v>
      </c>
      <c r="AR47" s="494">
        <f t="shared" si="16"/>
        <v>0</v>
      </c>
      <c r="AS47" s="494">
        <f t="shared" si="16"/>
        <v>0</v>
      </c>
      <c r="AT47" s="494">
        <f t="shared" si="16"/>
        <v>0</v>
      </c>
    </row>
    <row r="48" spans="1:46" ht="15.95" customHeight="1">
      <c r="A48" s="387" t="s">
        <v>103</v>
      </c>
      <c r="B48" s="491">
        <f t="shared" ref="B48:B54" si="17">B37/$B$44</f>
        <v>0.34718974447512663</v>
      </c>
      <c r="C48" s="470"/>
      <c r="D48" s="497"/>
      <c r="E48" s="494">
        <f t="shared" si="16"/>
        <v>0</v>
      </c>
      <c r="F48" s="494">
        <f t="shared" si="16"/>
        <v>0.44487929372756246</v>
      </c>
      <c r="G48" s="494">
        <f t="shared" si="16"/>
        <v>0.91406654274050081</v>
      </c>
      <c r="H48" s="494">
        <f t="shared" si="16"/>
        <v>8.1482133544242177E-2</v>
      </c>
      <c r="I48" s="494">
        <f t="shared" si="16"/>
        <v>0.84908705600780776</v>
      </c>
      <c r="J48" s="494">
        <f t="shared" si="16"/>
        <v>0.19347027169842496</v>
      </c>
      <c r="K48" s="494">
        <f t="shared" si="16"/>
        <v>0.35211098755147507</v>
      </c>
      <c r="L48" s="494">
        <f t="shared" si="16"/>
        <v>0.85859036736151406</v>
      </c>
      <c r="M48" s="494">
        <f t="shared" si="16"/>
        <v>0.18003339619499417</v>
      </c>
      <c r="N48" s="494">
        <f t="shared" si="16"/>
        <v>0.43247199712448336</v>
      </c>
      <c r="O48" s="494">
        <f t="shared" si="16"/>
        <v>7.1474894089088817E-2</v>
      </c>
      <c r="P48" s="494">
        <f t="shared" si="16"/>
        <v>0</v>
      </c>
      <c r="Q48" s="494">
        <f t="shared" si="16"/>
        <v>0.53614866150496665</v>
      </c>
      <c r="R48" s="494">
        <f t="shared" si="16"/>
        <v>0</v>
      </c>
      <c r="S48" s="494">
        <f t="shared" si="16"/>
        <v>0.59659963715980735</v>
      </c>
      <c r="T48" s="494">
        <f t="shared" si="16"/>
        <v>0.49645684099043413</v>
      </c>
      <c r="U48" s="494">
        <f t="shared" si="16"/>
        <v>0</v>
      </c>
      <c r="V48" s="495">
        <f t="shared" si="16"/>
        <v>0.38150754509542395</v>
      </c>
      <c r="W48" s="494">
        <f t="shared" si="16"/>
        <v>1</v>
      </c>
      <c r="X48" s="494">
        <f t="shared" si="16"/>
        <v>0.4008859432779931</v>
      </c>
      <c r="Y48" s="494">
        <f t="shared" si="16"/>
        <v>0.40480035586844471</v>
      </c>
      <c r="Z48" s="494">
        <f t="shared" si="16"/>
        <v>0</v>
      </c>
      <c r="AA48" s="494">
        <f t="shared" si="16"/>
        <v>2.3184482030004925E-2</v>
      </c>
      <c r="AB48" s="494">
        <f t="shared" si="16"/>
        <v>0.13765359061810428</v>
      </c>
      <c r="AC48" s="494">
        <f t="shared" si="16"/>
        <v>9.8008456297062424E-2</v>
      </c>
      <c r="AD48" s="494">
        <f t="shared" si="16"/>
        <v>0</v>
      </c>
      <c r="AE48" s="496">
        <f t="shared" si="16"/>
        <v>0</v>
      </c>
      <c r="AF48" s="494">
        <f t="shared" si="16"/>
        <v>0.55659693326851611</v>
      </c>
      <c r="AG48" s="494">
        <f t="shared" si="16"/>
        <v>0</v>
      </c>
      <c r="AH48" s="494">
        <f t="shared" si="16"/>
        <v>0.98908970586301115</v>
      </c>
      <c r="AI48" s="494">
        <f t="shared" si="16"/>
        <v>0.93558644998290741</v>
      </c>
      <c r="AJ48" s="494">
        <f t="shared" si="16"/>
        <v>0.9675293055891393</v>
      </c>
      <c r="AK48" s="494">
        <f t="shared" si="16"/>
        <v>0.12052559045600211</v>
      </c>
      <c r="AL48" s="494">
        <f t="shared" si="16"/>
        <v>0.20681739144686853</v>
      </c>
      <c r="AM48" s="494">
        <f t="shared" si="16"/>
        <v>0</v>
      </c>
      <c r="AN48" s="494">
        <f t="shared" si="16"/>
        <v>0</v>
      </c>
      <c r="AO48" s="494">
        <f t="shared" si="16"/>
        <v>9.5307664241675902E-2</v>
      </c>
      <c r="AP48" s="494">
        <f t="shared" si="16"/>
        <v>7.838388870813183E-2</v>
      </c>
      <c r="AQ48" s="494">
        <f t="shared" si="16"/>
        <v>0</v>
      </c>
      <c r="AR48" s="494">
        <f t="shared" si="16"/>
        <v>0</v>
      </c>
      <c r="AS48" s="494">
        <f t="shared" si="16"/>
        <v>0</v>
      </c>
      <c r="AT48" s="494">
        <f t="shared" si="16"/>
        <v>0.14764322401914717</v>
      </c>
    </row>
    <row r="49" spans="1:46" ht="15.95" customHeight="1">
      <c r="A49" s="387" t="s">
        <v>104</v>
      </c>
      <c r="B49" s="491">
        <f t="shared" si="17"/>
        <v>0.20849942619897696</v>
      </c>
      <c r="C49" s="470"/>
      <c r="D49" s="497"/>
      <c r="E49" s="494">
        <f t="shared" si="16"/>
        <v>0.18682017223551417</v>
      </c>
      <c r="F49" s="494">
        <f t="shared" si="16"/>
        <v>0.55512070627243759</v>
      </c>
      <c r="G49" s="494">
        <f t="shared" si="16"/>
        <v>7.9208073238700966E-2</v>
      </c>
      <c r="H49" s="494">
        <f t="shared" si="16"/>
        <v>0.22741202809340955</v>
      </c>
      <c r="I49" s="494">
        <f t="shared" si="16"/>
        <v>0</v>
      </c>
      <c r="J49" s="494">
        <f t="shared" si="16"/>
        <v>0.10969728318384339</v>
      </c>
      <c r="K49" s="494">
        <f t="shared" si="16"/>
        <v>0.12150332879418473</v>
      </c>
      <c r="L49" s="494">
        <f t="shared" si="16"/>
        <v>0</v>
      </c>
      <c r="M49" s="494">
        <f t="shared" si="16"/>
        <v>0.33662914470634303</v>
      </c>
      <c r="N49" s="494">
        <f t="shared" si="16"/>
        <v>0</v>
      </c>
      <c r="O49" s="494">
        <f t="shared" si="16"/>
        <v>0.17526477600020743</v>
      </c>
      <c r="P49" s="494">
        <f t="shared" si="16"/>
        <v>0</v>
      </c>
      <c r="Q49" s="494">
        <f t="shared" si="16"/>
        <v>0</v>
      </c>
      <c r="R49" s="494">
        <f t="shared" si="16"/>
        <v>0.5491331644655244</v>
      </c>
      <c r="S49" s="494">
        <f t="shared" si="16"/>
        <v>0</v>
      </c>
      <c r="T49" s="494">
        <f t="shared" si="16"/>
        <v>0</v>
      </c>
      <c r="U49" s="494">
        <f t="shared" si="16"/>
        <v>0.49984700899767748</v>
      </c>
      <c r="V49" s="495">
        <f t="shared" si="16"/>
        <v>0</v>
      </c>
      <c r="W49" s="494">
        <f t="shared" si="16"/>
        <v>0</v>
      </c>
      <c r="X49" s="494">
        <f t="shared" si="16"/>
        <v>0.4008859432779931</v>
      </c>
      <c r="Y49" s="494">
        <f t="shared" si="16"/>
        <v>1.033759150557495E-2</v>
      </c>
      <c r="Z49" s="494">
        <f t="shared" si="16"/>
        <v>0</v>
      </c>
      <c r="AA49" s="494">
        <f t="shared" si="16"/>
        <v>0.29603746594022567</v>
      </c>
      <c r="AB49" s="494">
        <f t="shared" si="16"/>
        <v>0.19497274835997191</v>
      </c>
      <c r="AC49" s="494">
        <f t="shared" si="16"/>
        <v>0.2813198203181263</v>
      </c>
      <c r="AD49" s="494">
        <f t="shared" si="16"/>
        <v>0</v>
      </c>
      <c r="AE49" s="496">
        <f t="shared" si="16"/>
        <v>0.59452258565690963</v>
      </c>
      <c r="AF49" s="494">
        <f t="shared" si="16"/>
        <v>0.44340306673148383</v>
      </c>
      <c r="AG49" s="494">
        <f t="shared" si="16"/>
        <v>7.39099343929117E-2</v>
      </c>
      <c r="AH49" s="494">
        <f t="shared" si="16"/>
        <v>0</v>
      </c>
      <c r="AI49" s="494">
        <f t="shared" si="16"/>
        <v>0</v>
      </c>
      <c r="AJ49" s="494">
        <f t="shared" si="16"/>
        <v>0</v>
      </c>
      <c r="AK49" s="494">
        <f t="shared" si="16"/>
        <v>0.3017186803184797</v>
      </c>
      <c r="AL49" s="494">
        <f t="shared" si="16"/>
        <v>0.53331695815014335</v>
      </c>
      <c r="AM49" s="494">
        <f t="shared" si="16"/>
        <v>4.2421460518037281E-2</v>
      </c>
      <c r="AN49" s="494">
        <f t="shared" si="16"/>
        <v>0</v>
      </c>
      <c r="AO49" s="494">
        <f t="shared" si="16"/>
        <v>0.53656721489128756</v>
      </c>
      <c r="AP49" s="494">
        <f t="shared" si="16"/>
        <v>0.56756323711617152</v>
      </c>
      <c r="AQ49" s="494">
        <f t="shared" si="16"/>
        <v>0.43754533532743989</v>
      </c>
      <c r="AR49" s="494">
        <f t="shared" si="16"/>
        <v>0</v>
      </c>
      <c r="AS49" s="494">
        <f t="shared" si="16"/>
        <v>0.40862501526898981</v>
      </c>
      <c r="AT49" s="494">
        <f t="shared" si="16"/>
        <v>0.43582438532599771</v>
      </c>
    </row>
    <row r="50" spans="1:46" ht="15.95" customHeight="1">
      <c r="A50" s="387" t="s">
        <v>105</v>
      </c>
      <c r="B50" s="491">
        <f t="shared" si="17"/>
        <v>0.36285238857623014</v>
      </c>
      <c r="C50" s="470"/>
      <c r="D50" s="497"/>
      <c r="E50" s="494">
        <f t="shared" si="16"/>
        <v>0.81317982776448583</v>
      </c>
      <c r="F50" s="494">
        <f t="shared" si="16"/>
        <v>0</v>
      </c>
      <c r="G50" s="494">
        <f t="shared" si="16"/>
        <v>6.7253840207982503E-3</v>
      </c>
      <c r="H50" s="494">
        <f t="shared" si="16"/>
        <v>0.56638731115729324</v>
      </c>
      <c r="I50" s="494">
        <f t="shared" si="16"/>
        <v>0.15091294399219227</v>
      </c>
      <c r="J50" s="494">
        <f t="shared" si="16"/>
        <v>0.41247785231110162</v>
      </c>
      <c r="K50" s="494">
        <f t="shared" si="16"/>
        <v>0.41577917837054951</v>
      </c>
      <c r="L50" s="494">
        <f t="shared" si="16"/>
        <v>0</v>
      </c>
      <c r="M50" s="494">
        <f t="shared" si="16"/>
        <v>0.33202951647530615</v>
      </c>
      <c r="N50" s="494">
        <f t="shared" si="16"/>
        <v>0</v>
      </c>
      <c r="O50" s="494">
        <f t="shared" si="16"/>
        <v>0.61480968337481934</v>
      </c>
      <c r="P50" s="494">
        <f t="shared" si="16"/>
        <v>0.39430151489257276</v>
      </c>
      <c r="Q50" s="494">
        <f t="shared" si="16"/>
        <v>0.42720950567531246</v>
      </c>
      <c r="R50" s="494">
        <f t="shared" si="16"/>
        <v>0.36255661631729352</v>
      </c>
      <c r="S50" s="494">
        <f t="shared" si="16"/>
        <v>0.35212371838288586</v>
      </c>
      <c r="T50" s="494">
        <f t="shared" si="16"/>
        <v>0.34257084721719444</v>
      </c>
      <c r="U50" s="494">
        <f t="shared" si="16"/>
        <v>0.25738167472645096</v>
      </c>
      <c r="V50" s="495">
        <f t="shared" si="16"/>
        <v>2.8669991980688942E-2</v>
      </c>
      <c r="W50" s="494">
        <f t="shared" si="16"/>
        <v>0</v>
      </c>
      <c r="X50" s="494">
        <f t="shared" si="16"/>
        <v>0.5991140567220069</v>
      </c>
      <c r="Y50" s="494">
        <f t="shared" si="16"/>
        <v>0.58486205262598034</v>
      </c>
      <c r="Z50" s="494">
        <f t="shared" si="16"/>
        <v>0.42299306839881518</v>
      </c>
      <c r="AA50" s="494">
        <f t="shared" si="16"/>
        <v>0.67608325152332904</v>
      </c>
      <c r="AB50" s="494">
        <f t="shared" si="16"/>
        <v>0.60050061406418531</v>
      </c>
      <c r="AC50" s="494">
        <f t="shared" si="16"/>
        <v>0.60259602188845451</v>
      </c>
      <c r="AD50" s="494">
        <f t="shared" si="16"/>
        <v>0.59666865544776182</v>
      </c>
      <c r="AE50" s="496">
        <f t="shared" si="16"/>
        <v>0.26261681103470552</v>
      </c>
      <c r="AF50" s="494">
        <f t="shared" si="16"/>
        <v>0</v>
      </c>
      <c r="AG50" s="494">
        <f t="shared" si="16"/>
        <v>0.80556548150462992</v>
      </c>
      <c r="AH50" s="494">
        <f t="shared" si="16"/>
        <v>4.3887611717853886E-3</v>
      </c>
      <c r="AI50" s="494">
        <f t="shared" si="16"/>
        <v>0</v>
      </c>
      <c r="AJ50" s="494">
        <f t="shared" si="16"/>
        <v>0</v>
      </c>
      <c r="AK50" s="494">
        <f t="shared" si="16"/>
        <v>0.57775572922551821</v>
      </c>
      <c r="AL50" s="494">
        <f t="shared" si="16"/>
        <v>0.25986565040298809</v>
      </c>
      <c r="AM50" s="494">
        <f t="shared" si="16"/>
        <v>0.66632076731847978</v>
      </c>
      <c r="AN50" s="494">
        <f t="shared" si="16"/>
        <v>1</v>
      </c>
      <c r="AO50" s="494">
        <f t="shared" si="16"/>
        <v>0.36812512086703653</v>
      </c>
      <c r="AP50" s="494">
        <f t="shared" si="16"/>
        <v>0.30178054000957266</v>
      </c>
      <c r="AQ50" s="494">
        <f t="shared" si="16"/>
        <v>0.38252497666333185</v>
      </c>
      <c r="AR50" s="494">
        <f t="shared" si="16"/>
        <v>1</v>
      </c>
      <c r="AS50" s="494">
        <f t="shared" si="16"/>
        <v>0.4478964565990658</v>
      </c>
      <c r="AT50" s="494">
        <f t="shared" si="16"/>
        <v>0.41653239065485509</v>
      </c>
    </row>
    <row r="51" spans="1:46" ht="15.95" customHeight="1">
      <c r="A51" s="387" t="s">
        <v>106</v>
      </c>
      <c r="B51" s="491">
        <f t="shared" si="17"/>
        <v>4.3398106356492452E-2</v>
      </c>
      <c r="C51" s="470"/>
      <c r="D51" s="497"/>
      <c r="E51" s="494">
        <f t="shared" si="16"/>
        <v>0</v>
      </c>
      <c r="F51" s="494">
        <f t="shared" si="16"/>
        <v>0</v>
      </c>
      <c r="G51" s="494">
        <f t="shared" si="16"/>
        <v>0</v>
      </c>
      <c r="H51" s="494">
        <f t="shared" si="16"/>
        <v>0</v>
      </c>
      <c r="I51" s="494">
        <f t="shared" si="16"/>
        <v>0</v>
      </c>
      <c r="J51" s="494">
        <f t="shared" si="16"/>
        <v>2.3207503477370744E-2</v>
      </c>
      <c r="K51" s="494">
        <f t="shared" si="16"/>
        <v>0.11060650528379069</v>
      </c>
      <c r="L51" s="494">
        <f t="shared" si="16"/>
        <v>0</v>
      </c>
      <c r="M51" s="494">
        <f t="shared" si="16"/>
        <v>0</v>
      </c>
      <c r="N51" s="494">
        <f t="shared" si="16"/>
        <v>7.92675833796289E-2</v>
      </c>
      <c r="O51" s="494">
        <f t="shared" si="16"/>
        <v>7.521249732567134E-2</v>
      </c>
      <c r="P51" s="494">
        <f t="shared" si="16"/>
        <v>0.1406187235521901</v>
      </c>
      <c r="Q51" s="494">
        <f>IFERROR(Q40/Q$44,"-")</f>
        <v>0</v>
      </c>
      <c r="R51" s="494">
        <f t="shared" si="16"/>
        <v>0</v>
      </c>
      <c r="S51" s="494">
        <f t="shared" si="16"/>
        <v>4.6892448032482333E-2</v>
      </c>
      <c r="T51" s="494">
        <f t="shared" si="16"/>
        <v>0.16097231179237143</v>
      </c>
      <c r="U51" s="494">
        <f t="shared" si="16"/>
        <v>0.24277131627587156</v>
      </c>
      <c r="V51" s="495">
        <f t="shared" si="16"/>
        <v>1.10690759502232E-2</v>
      </c>
      <c r="W51" s="494">
        <f t="shared" si="16"/>
        <v>0</v>
      </c>
      <c r="X51" s="494">
        <f t="shared" si="16"/>
        <v>0</v>
      </c>
      <c r="Y51" s="494">
        <f t="shared" si="16"/>
        <v>0</v>
      </c>
      <c r="Z51" s="494">
        <f t="shared" si="16"/>
        <v>0</v>
      </c>
      <c r="AA51" s="494">
        <f t="shared" si="16"/>
        <v>3.2500532272307886E-3</v>
      </c>
      <c r="AB51" s="494">
        <f t="shared" si="16"/>
        <v>6.6873046957738477E-2</v>
      </c>
      <c r="AC51" s="494">
        <f t="shared" si="16"/>
        <v>0</v>
      </c>
      <c r="AD51" s="494">
        <f t="shared" si="16"/>
        <v>1.2036484597843943E-2</v>
      </c>
      <c r="AE51" s="496">
        <f t="shared" si="16"/>
        <v>0.12976904274899795</v>
      </c>
      <c r="AF51" s="494">
        <f t="shared" si="16"/>
        <v>0</v>
      </c>
      <c r="AG51" s="494">
        <f t="shared" si="16"/>
        <v>0.11557028057262186</v>
      </c>
      <c r="AH51" s="494">
        <f t="shared" si="16"/>
        <v>0</v>
      </c>
      <c r="AI51" s="494">
        <f t="shared" si="16"/>
        <v>0</v>
      </c>
      <c r="AJ51" s="494">
        <f t="shared" si="16"/>
        <v>3.2470694410860743E-2</v>
      </c>
      <c r="AK51" s="494">
        <f t="shared" si="16"/>
        <v>0</v>
      </c>
      <c r="AL51" s="494">
        <f t="shared" si="16"/>
        <v>0</v>
      </c>
      <c r="AM51" s="494">
        <f t="shared" si="16"/>
        <v>0</v>
      </c>
      <c r="AN51" s="494">
        <f t="shared" si="16"/>
        <v>0</v>
      </c>
      <c r="AO51" s="494">
        <f t="shared" si="16"/>
        <v>0</v>
      </c>
      <c r="AP51" s="494">
        <f t="shared" si="16"/>
        <v>0</v>
      </c>
      <c r="AQ51" s="494">
        <f t="shared" si="16"/>
        <v>0.17580144487014887</v>
      </c>
      <c r="AR51" s="494">
        <f t="shared" si="16"/>
        <v>0</v>
      </c>
      <c r="AS51" s="494">
        <f t="shared" si="16"/>
        <v>0.11310760651923349</v>
      </c>
      <c r="AT51" s="494">
        <f t="shared" si="16"/>
        <v>0</v>
      </c>
    </row>
    <row r="52" spans="1:46" ht="15.95" customHeight="1">
      <c r="A52" s="387" t="s">
        <v>107</v>
      </c>
      <c r="B52" s="491">
        <f t="shared" si="17"/>
        <v>8.6363908309636389E-3</v>
      </c>
      <c r="C52" s="470"/>
      <c r="D52" s="497"/>
      <c r="E52" s="494">
        <f t="shared" si="16"/>
        <v>0</v>
      </c>
      <c r="F52" s="494">
        <f t="shared" si="16"/>
        <v>0</v>
      </c>
      <c r="G52" s="494">
        <f t="shared" si="16"/>
        <v>0</v>
      </c>
      <c r="H52" s="494">
        <f t="shared" si="16"/>
        <v>0</v>
      </c>
      <c r="I52" s="494">
        <f t="shared" ref="E52:AT54" si="18">IFERROR(I41/I$44,"-")</f>
        <v>0</v>
      </c>
      <c r="J52" s="494">
        <f t="shared" si="18"/>
        <v>0.24441313577056364</v>
      </c>
      <c r="K52" s="494">
        <f t="shared" si="18"/>
        <v>0</v>
      </c>
      <c r="L52" s="494">
        <f t="shared" si="18"/>
        <v>0</v>
      </c>
      <c r="M52" s="494">
        <f t="shared" si="18"/>
        <v>0</v>
      </c>
      <c r="N52" s="494">
        <f t="shared" si="18"/>
        <v>0</v>
      </c>
      <c r="O52" s="494">
        <f t="shared" si="18"/>
        <v>0</v>
      </c>
      <c r="P52" s="494">
        <f t="shared" si="18"/>
        <v>0</v>
      </c>
      <c r="Q52" s="494">
        <f t="shared" si="18"/>
        <v>3.6641832819720839E-2</v>
      </c>
      <c r="R52" s="494">
        <f t="shared" si="18"/>
        <v>0</v>
      </c>
      <c r="S52" s="494">
        <f t="shared" si="18"/>
        <v>0</v>
      </c>
      <c r="T52" s="494">
        <f t="shared" si="18"/>
        <v>0</v>
      </c>
      <c r="U52" s="494">
        <f t="shared" si="18"/>
        <v>0</v>
      </c>
      <c r="V52" s="495">
        <f t="shared" si="18"/>
        <v>0</v>
      </c>
      <c r="W52" s="494">
        <f t="shared" si="18"/>
        <v>0</v>
      </c>
      <c r="X52" s="494">
        <f t="shared" si="18"/>
        <v>0</v>
      </c>
      <c r="Y52" s="494">
        <f t="shared" si="18"/>
        <v>0</v>
      </c>
      <c r="Z52" s="494">
        <f t="shared" si="18"/>
        <v>0</v>
      </c>
      <c r="AA52" s="494">
        <f t="shared" si="18"/>
        <v>0</v>
      </c>
      <c r="AB52" s="494">
        <f t="shared" si="18"/>
        <v>0</v>
      </c>
      <c r="AC52" s="494">
        <f t="shared" si="18"/>
        <v>0</v>
      </c>
      <c r="AD52" s="494">
        <f t="shared" si="18"/>
        <v>0</v>
      </c>
      <c r="AE52" s="496">
        <f t="shared" si="18"/>
        <v>0</v>
      </c>
      <c r="AF52" s="494">
        <f t="shared" si="18"/>
        <v>0</v>
      </c>
      <c r="AG52" s="494">
        <f t="shared" si="18"/>
        <v>0</v>
      </c>
      <c r="AH52" s="494">
        <f t="shared" si="18"/>
        <v>0</v>
      </c>
      <c r="AI52" s="494">
        <f t="shared" si="18"/>
        <v>0</v>
      </c>
      <c r="AJ52" s="494">
        <f t="shared" si="18"/>
        <v>0</v>
      </c>
      <c r="AK52" s="494">
        <f t="shared" si="18"/>
        <v>0</v>
      </c>
      <c r="AL52" s="494">
        <f t="shared" si="18"/>
        <v>0</v>
      </c>
      <c r="AM52" s="494">
        <f t="shared" si="18"/>
        <v>0.2179763148680075</v>
      </c>
      <c r="AN52" s="494">
        <f t="shared" si="18"/>
        <v>0</v>
      </c>
      <c r="AO52" s="494">
        <f t="shared" si="18"/>
        <v>0</v>
      </c>
      <c r="AP52" s="494">
        <f t="shared" si="18"/>
        <v>0</v>
      </c>
      <c r="AQ52" s="494">
        <f t="shared" si="18"/>
        <v>0</v>
      </c>
      <c r="AR52" s="494">
        <f t="shared" si="18"/>
        <v>0</v>
      </c>
      <c r="AS52" s="494">
        <f t="shared" si="18"/>
        <v>0</v>
      </c>
      <c r="AT52" s="494">
        <f t="shared" si="18"/>
        <v>0</v>
      </c>
    </row>
    <row r="53" spans="1:46" ht="15.95" customHeight="1">
      <c r="A53" s="387" t="s">
        <v>108</v>
      </c>
      <c r="B53" s="491">
        <f t="shared" si="17"/>
        <v>3.7702662331894135E-2</v>
      </c>
      <c r="C53" s="470"/>
      <c r="D53" s="497"/>
      <c r="E53" s="494">
        <f t="shared" si="18"/>
        <v>0</v>
      </c>
      <c r="F53" s="494">
        <f t="shared" si="18"/>
        <v>0</v>
      </c>
      <c r="G53" s="494">
        <f t="shared" si="18"/>
        <v>0</v>
      </c>
      <c r="H53" s="494">
        <f t="shared" si="18"/>
        <v>0.12471852720505497</v>
      </c>
      <c r="I53" s="494">
        <f t="shared" si="18"/>
        <v>0</v>
      </c>
      <c r="J53" s="494">
        <f t="shared" si="18"/>
        <v>1.6733953558695717E-2</v>
      </c>
      <c r="K53" s="494">
        <f t="shared" si="18"/>
        <v>0</v>
      </c>
      <c r="L53" s="494">
        <f t="shared" si="18"/>
        <v>0.14140963263848591</v>
      </c>
      <c r="M53" s="494">
        <f t="shared" si="18"/>
        <v>0.15130794262335664</v>
      </c>
      <c r="N53" s="494">
        <f t="shared" si="18"/>
        <v>0.48826041949588767</v>
      </c>
      <c r="O53" s="494">
        <f t="shared" si="18"/>
        <v>6.3238149210213118E-2</v>
      </c>
      <c r="P53" s="494">
        <f t="shared" si="18"/>
        <v>0.46507976155523711</v>
      </c>
      <c r="Q53" s="494">
        <f t="shared" si="18"/>
        <v>0</v>
      </c>
      <c r="R53" s="494">
        <f t="shared" si="18"/>
        <v>8.8310219217182073E-2</v>
      </c>
      <c r="S53" s="494">
        <f t="shared" si="18"/>
        <v>4.3841964248244889E-3</v>
      </c>
      <c r="T53" s="494">
        <f t="shared" si="18"/>
        <v>0</v>
      </c>
      <c r="U53" s="494">
        <f t="shared" si="18"/>
        <v>0</v>
      </c>
      <c r="V53" s="495">
        <f t="shared" si="18"/>
        <v>0.57875338697366385</v>
      </c>
      <c r="W53" s="494">
        <f t="shared" si="18"/>
        <v>0</v>
      </c>
      <c r="X53" s="494">
        <f t="shared" si="18"/>
        <v>0</v>
      </c>
      <c r="Y53" s="494">
        <f t="shared" si="18"/>
        <v>0</v>
      </c>
      <c r="Z53" s="494">
        <f t="shared" si="18"/>
        <v>0.57700693160118488</v>
      </c>
      <c r="AA53" s="494">
        <f t="shared" si="18"/>
        <v>1.4447472792096664E-3</v>
      </c>
      <c r="AB53" s="494">
        <f t="shared" si="18"/>
        <v>0</v>
      </c>
      <c r="AC53" s="494">
        <f t="shared" si="18"/>
        <v>1.8075701496356737E-2</v>
      </c>
      <c r="AD53" s="494">
        <f t="shared" si="18"/>
        <v>0.39129485995439423</v>
      </c>
      <c r="AE53" s="496">
        <f t="shared" si="18"/>
        <v>1.3091560559386975E-2</v>
      </c>
      <c r="AF53" s="494">
        <f t="shared" si="18"/>
        <v>0</v>
      </c>
      <c r="AG53" s="494">
        <f t="shared" si="18"/>
        <v>4.9543035298365602E-3</v>
      </c>
      <c r="AH53" s="494">
        <f t="shared" si="18"/>
        <v>6.5215329652034927E-3</v>
      </c>
      <c r="AI53" s="494">
        <f t="shared" si="18"/>
        <v>6.4413550017092591E-2</v>
      </c>
      <c r="AJ53" s="494">
        <f t="shared" si="18"/>
        <v>0</v>
      </c>
      <c r="AK53" s="494">
        <f t="shared" si="18"/>
        <v>0</v>
      </c>
      <c r="AL53" s="494">
        <f t="shared" si="18"/>
        <v>0</v>
      </c>
      <c r="AM53" s="494">
        <f t="shared" si="18"/>
        <v>7.3281457295475444E-2</v>
      </c>
      <c r="AN53" s="494">
        <f t="shared" si="18"/>
        <v>0</v>
      </c>
      <c r="AO53" s="494">
        <f t="shared" si="18"/>
        <v>0</v>
      </c>
      <c r="AP53" s="494">
        <f t="shared" si="18"/>
        <v>5.2272334166124111E-2</v>
      </c>
      <c r="AQ53" s="494">
        <f t="shared" si="18"/>
        <v>4.1282431390793663E-3</v>
      </c>
      <c r="AR53" s="494">
        <f t="shared" si="18"/>
        <v>0</v>
      </c>
      <c r="AS53" s="494">
        <f t="shared" si="18"/>
        <v>3.037092161271096E-2</v>
      </c>
      <c r="AT53" s="494">
        <f t="shared" si="18"/>
        <v>0</v>
      </c>
    </row>
    <row r="54" spans="1:46" ht="15.95" customHeight="1">
      <c r="A54" s="442" t="s">
        <v>109</v>
      </c>
      <c r="B54" s="491">
        <f t="shared" si="17"/>
        <v>0.66108897429455715</v>
      </c>
      <c r="C54" s="498"/>
      <c r="D54" s="497"/>
      <c r="E54" s="494">
        <f t="shared" si="18"/>
        <v>1</v>
      </c>
      <c r="F54" s="494">
        <f t="shared" si="18"/>
        <v>0.55512070627243759</v>
      </c>
      <c r="G54" s="494">
        <f t="shared" si="18"/>
        <v>8.5933457259499219E-2</v>
      </c>
      <c r="H54" s="494">
        <f t="shared" si="18"/>
        <v>0.91851786645575784</v>
      </c>
      <c r="I54" s="494">
        <f t="shared" si="18"/>
        <v>0.15091294399219227</v>
      </c>
      <c r="J54" s="494">
        <f t="shared" si="18"/>
        <v>0.8065297283015751</v>
      </c>
      <c r="K54" s="494">
        <f t="shared" si="18"/>
        <v>0.64788901244852493</v>
      </c>
      <c r="L54" s="494">
        <f t="shared" si="18"/>
        <v>0.14140963263848591</v>
      </c>
      <c r="M54" s="494">
        <f t="shared" si="18"/>
        <v>0.81996660380500586</v>
      </c>
      <c r="N54" s="494">
        <f t="shared" si="18"/>
        <v>0.56752800287551652</v>
      </c>
      <c r="O54" s="494">
        <f t="shared" si="18"/>
        <v>0.9285251059109112</v>
      </c>
      <c r="P54" s="494">
        <f t="shared" si="18"/>
        <v>1</v>
      </c>
      <c r="Q54" s="494">
        <f t="shared" si="18"/>
        <v>0.46385133849503335</v>
      </c>
      <c r="R54" s="494">
        <f t="shared" si="18"/>
        <v>1</v>
      </c>
      <c r="S54" s="494">
        <f t="shared" si="18"/>
        <v>0.40340036284019265</v>
      </c>
      <c r="T54" s="494">
        <f t="shared" si="18"/>
        <v>0.50354315900956581</v>
      </c>
      <c r="U54" s="494">
        <f t="shared" si="18"/>
        <v>1</v>
      </c>
      <c r="V54" s="495">
        <f t="shared" si="18"/>
        <v>0.61849245490457605</v>
      </c>
      <c r="W54" s="494">
        <f t="shared" si="18"/>
        <v>0</v>
      </c>
      <c r="X54" s="494">
        <f t="shared" si="18"/>
        <v>1</v>
      </c>
      <c r="Y54" s="494">
        <f t="shared" si="18"/>
        <v>0.59519964413155524</v>
      </c>
      <c r="Z54" s="494">
        <f t="shared" si="18"/>
        <v>1</v>
      </c>
      <c r="AA54" s="494">
        <f t="shared" si="18"/>
        <v>0.97681551796999511</v>
      </c>
      <c r="AB54" s="494">
        <f t="shared" si="18"/>
        <v>0.86234640938189566</v>
      </c>
      <c r="AC54" s="494">
        <f t="shared" si="18"/>
        <v>0.90199154370293755</v>
      </c>
      <c r="AD54" s="494">
        <f t="shared" si="18"/>
        <v>1</v>
      </c>
      <c r="AE54" s="496">
        <f t="shared" si="18"/>
        <v>1</v>
      </c>
      <c r="AF54" s="494">
        <f t="shared" si="18"/>
        <v>0.44340306673148383</v>
      </c>
      <c r="AG54" s="494">
        <f t="shared" si="18"/>
        <v>1</v>
      </c>
      <c r="AH54" s="494">
        <f t="shared" si="18"/>
        <v>1.0910294136988881E-2</v>
      </c>
      <c r="AI54" s="494">
        <f t="shared" si="18"/>
        <v>6.4413550017092591E-2</v>
      </c>
      <c r="AJ54" s="494">
        <f t="shared" si="18"/>
        <v>3.2470694410860743E-2</v>
      </c>
      <c r="AK54" s="494">
        <f t="shared" si="18"/>
        <v>0.87947440954399791</v>
      </c>
      <c r="AL54" s="494">
        <f t="shared" si="18"/>
        <v>0.7931826085531315</v>
      </c>
      <c r="AM54" s="494">
        <f t="shared" si="18"/>
        <v>1</v>
      </c>
      <c r="AN54" s="494">
        <f t="shared" si="18"/>
        <v>1</v>
      </c>
      <c r="AO54" s="494">
        <f t="shared" si="18"/>
        <v>0.90469233575832408</v>
      </c>
      <c r="AP54" s="494">
        <f t="shared" si="18"/>
        <v>0.92161611129186827</v>
      </c>
      <c r="AQ54" s="494">
        <f t="shared" si="18"/>
        <v>1</v>
      </c>
      <c r="AR54" s="494">
        <f t="shared" si="18"/>
        <v>1</v>
      </c>
      <c r="AS54" s="494">
        <f t="shared" si="18"/>
        <v>1</v>
      </c>
      <c r="AT54" s="494">
        <f t="shared" si="18"/>
        <v>0.8523567759808528</v>
      </c>
    </row>
    <row r="55" spans="1:46" ht="23.25" customHeight="1">
      <c r="A55" s="471" t="s">
        <v>392</v>
      </c>
      <c r="B55" s="499">
        <f>SUM(F55:AT55)</f>
        <v>426139706.73975945</v>
      </c>
      <c r="C55" s="492"/>
      <c r="D55" s="500"/>
      <c r="E55" s="463" t="s">
        <v>101</v>
      </c>
      <c r="F55" s="464">
        <v>7584686.5724434303</v>
      </c>
      <c r="G55" s="464">
        <v>20006381</v>
      </c>
      <c r="H55" s="464">
        <v>2586910.77</v>
      </c>
      <c r="I55" s="464">
        <v>1967678.22</v>
      </c>
      <c r="J55" s="464">
        <v>5319619.5</v>
      </c>
      <c r="K55" s="464">
        <v>2564659.2291362099</v>
      </c>
      <c r="L55" s="466">
        <v>450000</v>
      </c>
      <c r="M55" s="464">
        <v>8500525</v>
      </c>
      <c r="N55" s="464">
        <v>1711538.4609999999</v>
      </c>
      <c r="O55" s="464">
        <v>35427364</v>
      </c>
      <c r="P55" s="464">
        <v>1500000</v>
      </c>
      <c r="Q55" s="464">
        <v>40954064.590000004</v>
      </c>
      <c r="R55" s="464">
        <v>7956946</v>
      </c>
      <c r="S55" s="465">
        <v>2286469.2721853028</v>
      </c>
      <c r="T55" s="464">
        <v>3300000</v>
      </c>
      <c r="U55" s="466">
        <v>2313509</v>
      </c>
      <c r="V55" s="467">
        <v>1697901.71</v>
      </c>
      <c r="W55" s="468">
        <v>13605000</v>
      </c>
      <c r="X55" s="464">
        <v>23271248</v>
      </c>
      <c r="Y55" s="464">
        <v>250000</v>
      </c>
      <c r="Z55" s="464">
        <v>2921527</v>
      </c>
      <c r="AA55" s="464">
        <v>6609016</v>
      </c>
      <c r="AB55" s="464">
        <v>13253714.6</v>
      </c>
      <c r="AC55" s="464">
        <v>4674025</v>
      </c>
      <c r="AD55" s="463" t="s">
        <v>101</v>
      </c>
      <c r="AE55" s="469">
        <v>18453416</v>
      </c>
      <c r="AF55" s="464">
        <v>1080840</v>
      </c>
      <c r="AG55" s="464">
        <v>35630286.18</v>
      </c>
      <c r="AH55" s="464">
        <v>20824392</v>
      </c>
      <c r="AI55" s="464">
        <v>21581433</v>
      </c>
      <c r="AJ55" s="464">
        <v>6668836.9400000004</v>
      </c>
      <c r="AK55" s="464">
        <v>4182259.2</v>
      </c>
      <c r="AL55" s="464">
        <v>5541060</v>
      </c>
      <c r="AM55" s="464">
        <v>991714</v>
      </c>
      <c r="AN55" s="464">
        <v>9009565</v>
      </c>
      <c r="AO55" s="464">
        <v>23670333.620000001</v>
      </c>
      <c r="AP55" s="464">
        <v>1695989.355081562</v>
      </c>
      <c r="AQ55" s="464">
        <v>30450660.02429916</v>
      </c>
      <c r="AR55" s="464">
        <v>1876211.2456138411</v>
      </c>
      <c r="AS55" s="464">
        <v>16757024</v>
      </c>
      <c r="AT55" s="464">
        <v>17012902.25</v>
      </c>
    </row>
    <row r="56" spans="1:46" ht="23.25" customHeight="1">
      <c r="A56" s="501" t="s">
        <v>393</v>
      </c>
      <c r="B56" s="502">
        <f>SUM(F56:AU56)</f>
        <v>174410024.08431911</v>
      </c>
      <c r="C56" s="492"/>
      <c r="D56" s="503"/>
      <c r="E56" s="301" t="s">
        <v>101</v>
      </c>
      <c r="F56" s="504">
        <v>3225567</v>
      </c>
      <c r="G56" s="504">
        <v>3026750</v>
      </c>
      <c r="H56" s="504">
        <v>554950</v>
      </c>
      <c r="I56" s="505">
        <v>167209</v>
      </c>
      <c r="J56" s="504">
        <v>1436145.36666667</v>
      </c>
      <c r="K56" s="504">
        <v>901286.41666030092</v>
      </c>
      <c r="L56" s="506">
        <v>51518</v>
      </c>
      <c r="M56" s="507" t="s">
        <v>101</v>
      </c>
      <c r="N56" s="504">
        <v>419336</v>
      </c>
      <c r="O56" s="504">
        <v>6893210</v>
      </c>
      <c r="P56" s="504">
        <v>125000</v>
      </c>
      <c r="Q56" s="504">
        <v>11280741.04166667</v>
      </c>
      <c r="R56" s="504">
        <v>2150603.2749999999</v>
      </c>
      <c r="S56" s="505">
        <v>652645.25</v>
      </c>
      <c r="T56" s="504">
        <v>825988</v>
      </c>
      <c r="U56" s="506">
        <v>611822</v>
      </c>
      <c r="V56" s="508">
        <v>866200</v>
      </c>
      <c r="W56" s="509">
        <v>63435000</v>
      </c>
      <c r="X56" s="504">
        <v>4285257.0750000002</v>
      </c>
      <c r="Y56" s="507" t="s">
        <v>101</v>
      </c>
      <c r="Z56" s="504">
        <v>696147</v>
      </c>
      <c r="AA56" s="504">
        <v>3608757</v>
      </c>
      <c r="AB56" s="504">
        <v>2501296.2999999998</v>
      </c>
      <c r="AC56" s="504">
        <v>1207406.8916666671</v>
      </c>
      <c r="AD56" s="507" t="s">
        <v>101</v>
      </c>
      <c r="AE56" s="510">
        <v>4979239.9750000006</v>
      </c>
      <c r="AF56" s="504">
        <v>979469</v>
      </c>
      <c r="AG56" s="504">
        <v>10227415</v>
      </c>
      <c r="AH56" s="504">
        <v>14242476</v>
      </c>
      <c r="AI56" s="504">
        <v>1957487</v>
      </c>
      <c r="AJ56" s="504">
        <v>1708333</v>
      </c>
      <c r="AK56" s="504">
        <v>1384817.8916666671</v>
      </c>
      <c r="AL56" s="504">
        <v>1624322</v>
      </c>
      <c r="AM56" s="504">
        <v>367790</v>
      </c>
      <c r="AN56" s="504">
        <v>98152</v>
      </c>
      <c r="AO56" s="504">
        <v>7749526</v>
      </c>
      <c r="AP56" s="504">
        <v>398510</v>
      </c>
      <c r="AQ56" s="504">
        <v>10782625.40099214</v>
      </c>
      <c r="AR56" s="504">
        <v>1881265</v>
      </c>
      <c r="AS56" s="504">
        <v>3746023</v>
      </c>
      <c r="AT56" s="504">
        <v>3359737.2</v>
      </c>
    </row>
    <row r="57" spans="1:46" ht="39" customHeight="1">
      <c r="A57" s="511" t="s">
        <v>394</v>
      </c>
      <c r="B57" s="512">
        <f>B44/B55</f>
        <v>0.77096037346633506</v>
      </c>
      <c r="C57" s="492"/>
      <c r="D57" s="503"/>
      <c r="E57" s="325" t="s">
        <v>101</v>
      </c>
      <c r="F57" s="513">
        <v>0.22272650344413419</v>
      </c>
      <c r="G57" s="513">
        <v>1.0940122553899181</v>
      </c>
      <c r="H57" s="325" t="s">
        <v>101</v>
      </c>
      <c r="I57" s="513">
        <v>1.17892650150897</v>
      </c>
      <c r="J57" s="513">
        <v>1.23687895265127</v>
      </c>
      <c r="K57" s="513">
        <v>1.2050300581418349</v>
      </c>
      <c r="L57" s="513">
        <v>0.74676666666666669</v>
      </c>
      <c r="M57" s="513">
        <v>0.52274653624334966</v>
      </c>
      <c r="N57" s="513">
        <v>2.8369231838138642</v>
      </c>
      <c r="O57" s="513">
        <v>0.82841294655735609</v>
      </c>
      <c r="P57" s="513">
        <v>0.45640199999999997</v>
      </c>
      <c r="Q57" s="513">
        <v>0.68584512129105379</v>
      </c>
      <c r="R57" s="513">
        <v>0.92279462497294817</v>
      </c>
      <c r="S57" s="513">
        <v>1.5950192529872509</v>
      </c>
      <c r="T57" s="513">
        <v>0.79350179393939391</v>
      </c>
      <c r="U57" s="514">
        <v>1.1484800793945471</v>
      </c>
      <c r="V57" s="515">
        <v>2.6211805864781179</v>
      </c>
      <c r="W57" s="516">
        <v>1.003307607497244</v>
      </c>
      <c r="X57" s="513">
        <v>0.29154573059425087</v>
      </c>
      <c r="Y57" s="513">
        <v>0.82727200000000001</v>
      </c>
      <c r="Z57" s="513">
        <v>0.2276446529503236</v>
      </c>
      <c r="AA57" s="513">
        <v>1.3248351343074369</v>
      </c>
      <c r="AB57" s="513">
        <v>1.032905230206179</v>
      </c>
      <c r="AC57" s="513">
        <v>0.96313862249346116</v>
      </c>
      <c r="AD57" s="325" t="s">
        <v>101</v>
      </c>
      <c r="AE57" s="513">
        <v>0.99999994580949136</v>
      </c>
      <c r="AF57" s="513">
        <v>1.7966322489915252</v>
      </c>
      <c r="AG57" s="513">
        <v>0.56625401205239489</v>
      </c>
      <c r="AH57" s="513">
        <v>0.55496419775424899</v>
      </c>
      <c r="AI57" s="513">
        <v>1.004927059292124</v>
      </c>
      <c r="AJ57" s="513">
        <v>1.033560424705781</v>
      </c>
      <c r="AK57" s="513">
        <v>1.303160205852377</v>
      </c>
      <c r="AL57" s="513">
        <v>0.67123764406088371</v>
      </c>
      <c r="AM57" s="513">
        <v>0.92519706286288184</v>
      </c>
      <c r="AN57" s="513">
        <v>0.1070750918607058</v>
      </c>
      <c r="AO57" s="513">
        <v>0.61299288100190286</v>
      </c>
      <c r="AP57" s="513">
        <v>1.253715000212611</v>
      </c>
      <c r="AQ57" s="513">
        <v>0.54917069077174729</v>
      </c>
      <c r="AR57" s="513">
        <v>0.78785435459661302</v>
      </c>
      <c r="AS57" s="513">
        <v>0.49555361679973731</v>
      </c>
      <c r="AT57" s="513">
        <v>0.67679477086280215</v>
      </c>
    </row>
    <row r="58" spans="1:46" ht="40.5" customHeight="1">
      <c r="A58" s="511" t="s">
        <v>395</v>
      </c>
      <c r="B58" s="492"/>
      <c r="C58" s="492"/>
      <c r="D58" s="503"/>
      <c r="E58" s="325" t="s">
        <v>101</v>
      </c>
      <c r="F58" s="513">
        <v>0.25344313108362038</v>
      </c>
      <c r="G58" s="513">
        <v>1.30515536466507</v>
      </c>
      <c r="H58" s="325" t="s">
        <v>101</v>
      </c>
      <c r="I58" s="513">
        <v>1.409068889832485</v>
      </c>
      <c r="J58" s="513">
        <v>1.2012601974066619</v>
      </c>
      <c r="K58" s="513">
        <v>1.1800091295515971</v>
      </c>
      <c r="L58" s="513">
        <v>1</v>
      </c>
      <c r="M58" s="325" t="s">
        <v>101</v>
      </c>
      <c r="N58" s="513">
        <v>2.9696428798544998</v>
      </c>
      <c r="O58" s="513">
        <v>1.5483958852261861</v>
      </c>
      <c r="P58" s="513">
        <v>1.461616</v>
      </c>
      <c r="Q58" s="513">
        <v>0.83575235868905384</v>
      </c>
      <c r="R58" s="513">
        <v>0.87693765834147164</v>
      </c>
      <c r="S58" s="513">
        <v>1.768775992777087</v>
      </c>
      <c r="T58" s="513">
        <v>1.6852581393434289</v>
      </c>
      <c r="U58" s="514">
        <v>1.222000843382552</v>
      </c>
      <c r="V58" s="515">
        <v>0.80652043407988916</v>
      </c>
      <c r="W58" s="516">
        <v>1</v>
      </c>
      <c r="X58" s="513">
        <v>0.56162954937773479</v>
      </c>
      <c r="Y58" s="325" t="s">
        <v>101</v>
      </c>
      <c r="Z58" s="513">
        <v>0.40501503274452089</v>
      </c>
      <c r="AA58" s="513">
        <v>1.706638878705327</v>
      </c>
      <c r="AB58" s="513">
        <v>1.800786975937237</v>
      </c>
      <c r="AC58" s="513">
        <v>1.342339944542446</v>
      </c>
      <c r="AD58" s="325" t="s">
        <v>101</v>
      </c>
      <c r="AE58" s="513">
        <v>1.085530729014522</v>
      </c>
      <c r="AF58" s="513">
        <v>2.0144363935969389</v>
      </c>
      <c r="AG58" s="513">
        <v>0.56822510869071019</v>
      </c>
      <c r="AH58" s="513">
        <v>0.34967087183436357</v>
      </c>
      <c r="AI58" s="513">
        <v>1.1926066431092519</v>
      </c>
      <c r="AJ58" s="513">
        <v>1.0310308353230899</v>
      </c>
      <c r="AK58" s="513">
        <v>1.3493055016433659</v>
      </c>
      <c r="AL58" s="513">
        <v>0.68004106739098946</v>
      </c>
      <c r="AM58" s="513">
        <v>1.5366963484597189</v>
      </c>
      <c r="AN58" s="513">
        <v>2.7378250061129679</v>
      </c>
      <c r="AO58" s="513">
        <v>0.57965132319060542</v>
      </c>
      <c r="AP58" s="513">
        <v>1.400707635943891</v>
      </c>
      <c r="AQ58" s="513">
        <v>0.53975611231985754</v>
      </c>
      <c r="AR58" s="513">
        <v>0.27276486831998681</v>
      </c>
      <c r="AS58" s="513">
        <v>0.68733907933827421</v>
      </c>
      <c r="AT58" s="513">
        <v>1.2387474532234251</v>
      </c>
    </row>
    <row r="59" spans="1:46" ht="39" customHeight="1">
      <c r="A59" s="511" t="s">
        <v>396</v>
      </c>
      <c r="B59" s="517">
        <f>B35/B55</f>
        <v>0.18457915288617663</v>
      </c>
      <c r="C59" s="518"/>
      <c r="D59" s="503"/>
      <c r="E59" s="325" t="s">
        <v>101</v>
      </c>
      <c r="F59" s="513">
        <v>0</v>
      </c>
      <c r="G59" s="513">
        <v>7.1724716229287042E-2</v>
      </c>
      <c r="H59" s="513">
        <v>0.12663766133688481</v>
      </c>
      <c r="I59" s="513">
        <v>1.0010112324158369</v>
      </c>
      <c r="J59" s="513">
        <v>0.23929930702750449</v>
      </c>
      <c r="K59" s="513">
        <v>2.3736486823827799E-2</v>
      </c>
      <c r="L59" s="513">
        <v>0.64116666666666666</v>
      </c>
      <c r="M59" s="513">
        <v>9.4111834269059849E-2</v>
      </c>
      <c r="N59" s="513">
        <v>1.22688983499273</v>
      </c>
      <c r="O59" s="513">
        <v>5.9210727617217018E-2</v>
      </c>
      <c r="P59" s="513">
        <v>0</v>
      </c>
      <c r="Q59" s="513">
        <v>4.627292194302212E-2</v>
      </c>
      <c r="R59" s="513">
        <v>0</v>
      </c>
      <c r="S59" s="513">
        <v>0.95158790759510115</v>
      </c>
      <c r="T59" s="513">
        <v>0.39393939393939392</v>
      </c>
      <c r="U59" s="514">
        <v>0</v>
      </c>
      <c r="V59" s="515">
        <v>1.0000001707990509</v>
      </c>
      <c r="W59" s="516">
        <v>1.003307607497244</v>
      </c>
      <c r="X59" s="513">
        <v>0</v>
      </c>
      <c r="Y59" s="513">
        <v>0.4</v>
      </c>
      <c r="Z59" s="513">
        <v>0</v>
      </c>
      <c r="AA59" s="513">
        <v>3.0715616364069932E-2</v>
      </c>
      <c r="AB59" s="513">
        <v>0.06</v>
      </c>
      <c r="AC59" s="513">
        <v>9.4395729590663294E-2</v>
      </c>
      <c r="AD59" s="325" t="s">
        <v>101</v>
      </c>
      <c r="AE59" s="513">
        <v>0</v>
      </c>
      <c r="AF59" s="513">
        <v>1</v>
      </c>
      <c r="AG59" s="513">
        <v>0</v>
      </c>
      <c r="AH59" s="513">
        <v>0.54890937512125204</v>
      </c>
      <c r="AI59" s="513">
        <v>0.94019613989488093</v>
      </c>
      <c r="AJ59" s="513">
        <v>1</v>
      </c>
      <c r="AK59" s="513">
        <v>0</v>
      </c>
      <c r="AL59" s="513">
        <v>0.1388236185856136</v>
      </c>
      <c r="AM59" s="513">
        <v>0</v>
      </c>
      <c r="AN59" s="513">
        <v>0</v>
      </c>
      <c r="AO59" s="513">
        <v>5.8422919685066937E-2</v>
      </c>
      <c r="AP59" s="513">
        <v>9.8271057048380725E-2</v>
      </c>
      <c r="AQ59" s="513">
        <v>0</v>
      </c>
      <c r="AR59" s="513">
        <v>0</v>
      </c>
      <c r="AS59" s="513">
        <v>0</v>
      </c>
      <c r="AT59" s="513">
        <v>9.9924161969484074E-2</v>
      </c>
    </row>
    <row r="60" spans="1:46" ht="27.75" customHeight="1">
      <c r="A60" s="519" t="s">
        <v>397</v>
      </c>
      <c r="B60" s="520"/>
      <c r="C60" s="432"/>
      <c r="D60" s="433"/>
      <c r="E60" s="521"/>
      <c r="F60" s="521"/>
      <c r="G60" s="521"/>
      <c r="H60" s="521"/>
      <c r="I60" s="522"/>
      <c r="J60" s="521"/>
      <c r="K60" s="521"/>
      <c r="L60" s="521"/>
      <c r="M60" s="521"/>
      <c r="N60" s="521"/>
      <c r="O60" s="521"/>
      <c r="P60" s="521"/>
      <c r="Q60" s="521"/>
      <c r="R60" s="521"/>
      <c r="S60" s="522"/>
      <c r="T60" s="521"/>
      <c r="U60" s="521"/>
      <c r="V60" s="523"/>
      <c r="W60" s="521"/>
      <c r="X60" s="521"/>
      <c r="Y60" s="522"/>
      <c r="Z60" s="521"/>
      <c r="AA60" s="521"/>
      <c r="AB60" s="521"/>
      <c r="AC60" s="521"/>
      <c r="AD60" s="521"/>
      <c r="AE60" s="524"/>
      <c r="AF60" s="521"/>
      <c r="AG60" s="521"/>
      <c r="AH60" s="521"/>
      <c r="AI60" s="521"/>
      <c r="AJ60" s="521"/>
      <c r="AK60" s="521"/>
      <c r="AL60" s="521"/>
      <c r="AM60" s="521"/>
      <c r="AN60" s="521"/>
      <c r="AO60" s="521"/>
      <c r="AP60" s="521"/>
      <c r="AQ60" s="521"/>
      <c r="AR60" s="521"/>
      <c r="AS60" s="522"/>
      <c r="AT60" s="521"/>
    </row>
    <row r="61" spans="1:46" ht="18" customHeight="1">
      <c r="A61" s="525" t="s">
        <v>398</v>
      </c>
      <c r="B61" s="455">
        <f>C61/D61</f>
        <v>0.74468085106382975</v>
      </c>
      <c r="C61" s="375">
        <f t="shared" ref="C61:C67" si="19">COUNTIF(E61:AT61,"Yes")</f>
        <v>35</v>
      </c>
      <c r="D61" s="375">
        <f>SUM($C$61:$C$68)</f>
        <v>47</v>
      </c>
      <c r="E61" s="323" t="s">
        <v>381</v>
      </c>
      <c r="F61" s="325" t="s">
        <v>52</v>
      </c>
      <c r="G61" s="325" t="s">
        <v>52</v>
      </c>
      <c r="H61" s="325" t="s">
        <v>52</v>
      </c>
      <c r="I61" s="325" t="s">
        <v>52</v>
      </c>
      <c r="J61" s="325" t="s">
        <v>52</v>
      </c>
      <c r="K61" s="325" t="s">
        <v>52</v>
      </c>
      <c r="L61" s="459" t="s">
        <v>52</v>
      </c>
      <c r="M61" s="325" t="s">
        <v>52</v>
      </c>
      <c r="N61" s="325" t="s">
        <v>52</v>
      </c>
      <c r="O61" s="325" t="s">
        <v>52</v>
      </c>
      <c r="P61" s="325" t="s">
        <v>52</v>
      </c>
      <c r="Q61" s="325" t="s">
        <v>52</v>
      </c>
      <c r="R61" s="325" t="s">
        <v>52</v>
      </c>
      <c r="S61" s="325" t="s">
        <v>52</v>
      </c>
      <c r="T61" s="325" t="s">
        <v>52</v>
      </c>
      <c r="U61" s="459" t="s">
        <v>381</v>
      </c>
      <c r="V61" s="333" t="s">
        <v>52</v>
      </c>
      <c r="W61" s="323" t="s">
        <v>52</v>
      </c>
      <c r="X61" s="325" t="s">
        <v>52</v>
      </c>
      <c r="Y61" s="325" t="s">
        <v>381</v>
      </c>
      <c r="Z61" s="325" t="s">
        <v>52</v>
      </c>
      <c r="AA61" s="325" t="s">
        <v>52</v>
      </c>
      <c r="AB61" s="325" t="s">
        <v>52</v>
      </c>
      <c r="AC61" s="325" t="s">
        <v>52</v>
      </c>
      <c r="AD61" s="325" t="s">
        <v>381</v>
      </c>
      <c r="AE61" s="325" t="s">
        <v>52</v>
      </c>
      <c r="AF61" s="325" t="s">
        <v>52</v>
      </c>
      <c r="AG61" s="325" t="s">
        <v>52</v>
      </c>
      <c r="AH61" s="325" t="s">
        <v>52</v>
      </c>
      <c r="AI61" s="325" t="s">
        <v>52</v>
      </c>
      <c r="AJ61" s="325" t="s">
        <v>52</v>
      </c>
      <c r="AK61" s="325" t="s">
        <v>381</v>
      </c>
      <c r="AL61" s="325" t="s">
        <v>52</v>
      </c>
      <c r="AM61" s="325" t="s">
        <v>52</v>
      </c>
      <c r="AN61" s="325" t="s">
        <v>381</v>
      </c>
      <c r="AO61" s="325" t="s">
        <v>52</v>
      </c>
      <c r="AP61" s="325" t="s">
        <v>52</v>
      </c>
      <c r="AQ61" s="325" t="s">
        <v>52</v>
      </c>
      <c r="AR61" s="325" t="s">
        <v>52</v>
      </c>
      <c r="AS61" s="325" t="s">
        <v>52</v>
      </c>
      <c r="AT61" s="325" t="s">
        <v>381</v>
      </c>
    </row>
    <row r="62" spans="1:46" ht="18" customHeight="1">
      <c r="A62" s="525" t="s">
        <v>399</v>
      </c>
      <c r="B62" s="455">
        <f t="shared" ref="B62:B67" si="20">C62/D62</f>
        <v>6.3829787234042548E-2</v>
      </c>
      <c r="C62" s="375">
        <f t="shared" si="19"/>
        <v>3</v>
      </c>
      <c r="D62" s="375">
        <f t="shared" ref="D62:D67" si="21">SUM($C$61:$C$68)</f>
        <v>47</v>
      </c>
      <c r="E62" s="323" t="s">
        <v>381</v>
      </c>
      <c r="F62" s="325" t="s">
        <v>381</v>
      </c>
      <c r="G62" s="325" t="s">
        <v>381</v>
      </c>
      <c r="H62" s="325" t="s">
        <v>381</v>
      </c>
      <c r="I62" s="325" t="s">
        <v>381</v>
      </c>
      <c r="J62" s="325" t="s">
        <v>381</v>
      </c>
      <c r="K62" s="325" t="s">
        <v>381</v>
      </c>
      <c r="L62" s="459" t="s">
        <v>381</v>
      </c>
      <c r="M62" s="325" t="s">
        <v>381</v>
      </c>
      <c r="N62" s="325" t="s">
        <v>381</v>
      </c>
      <c r="O62" s="325" t="s">
        <v>381</v>
      </c>
      <c r="P62" s="325" t="s">
        <v>381</v>
      </c>
      <c r="Q62" s="325" t="s">
        <v>381</v>
      </c>
      <c r="R62" s="325" t="s">
        <v>381</v>
      </c>
      <c r="S62" s="325" t="s">
        <v>381</v>
      </c>
      <c r="T62" s="325" t="s">
        <v>381</v>
      </c>
      <c r="U62" s="459" t="s">
        <v>381</v>
      </c>
      <c r="V62" s="333" t="s">
        <v>381</v>
      </c>
      <c r="W62" s="323" t="s">
        <v>381</v>
      </c>
      <c r="X62" s="325" t="s">
        <v>381</v>
      </c>
      <c r="Y62" s="325" t="s">
        <v>52</v>
      </c>
      <c r="Z62" s="325" t="s">
        <v>381</v>
      </c>
      <c r="AA62" s="325" t="s">
        <v>381</v>
      </c>
      <c r="AB62" s="325" t="s">
        <v>381</v>
      </c>
      <c r="AC62" s="325" t="s">
        <v>381</v>
      </c>
      <c r="AD62" s="325" t="s">
        <v>52</v>
      </c>
      <c r="AE62" s="325" t="s">
        <v>381</v>
      </c>
      <c r="AF62" s="325" t="s">
        <v>381</v>
      </c>
      <c r="AG62" s="325" t="s">
        <v>381</v>
      </c>
      <c r="AH62" s="325" t="s">
        <v>52</v>
      </c>
      <c r="AI62" s="325" t="s">
        <v>381</v>
      </c>
      <c r="AJ62" s="325" t="s">
        <v>381</v>
      </c>
      <c r="AK62" s="325" t="s">
        <v>381</v>
      </c>
      <c r="AL62" s="325" t="s">
        <v>381</v>
      </c>
      <c r="AM62" s="325" t="s">
        <v>381</v>
      </c>
      <c r="AN62" s="325" t="s">
        <v>381</v>
      </c>
      <c r="AO62" s="325" t="s">
        <v>381</v>
      </c>
      <c r="AP62" s="325" t="s">
        <v>381</v>
      </c>
      <c r="AQ62" s="325" t="s">
        <v>381</v>
      </c>
      <c r="AR62" s="325" t="s">
        <v>381</v>
      </c>
      <c r="AS62" s="325" t="s">
        <v>381</v>
      </c>
      <c r="AT62" s="325" t="s">
        <v>381</v>
      </c>
    </row>
    <row r="63" spans="1:46" ht="18" customHeight="1">
      <c r="A63" s="525" t="s">
        <v>400</v>
      </c>
      <c r="B63" s="455">
        <f t="shared" si="20"/>
        <v>4.2553191489361701E-2</v>
      </c>
      <c r="C63" s="375">
        <f t="shared" si="19"/>
        <v>2</v>
      </c>
      <c r="D63" s="375">
        <f t="shared" si="21"/>
        <v>47</v>
      </c>
      <c r="E63" s="323" t="s">
        <v>381</v>
      </c>
      <c r="F63" s="325" t="s">
        <v>381</v>
      </c>
      <c r="G63" s="325" t="s">
        <v>381</v>
      </c>
      <c r="H63" s="325" t="s">
        <v>381</v>
      </c>
      <c r="I63" s="325" t="s">
        <v>381</v>
      </c>
      <c r="J63" s="325" t="s">
        <v>381</v>
      </c>
      <c r="K63" s="325" t="s">
        <v>381</v>
      </c>
      <c r="L63" s="459" t="s">
        <v>381</v>
      </c>
      <c r="M63" s="325" t="s">
        <v>381</v>
      </c>
      <c r="N63" s="325" t="s">
        <v>381</v>
      </c>
      <c r="O63" s="325" t="s">
        <v>381</v>
      </c>
      <c r="P63" s="325" t="s">
        <v>381</v>
      </c>
      <c r="Q63" s="325" t="s">
        <v>381</v>
      </c>
      <c r="R63" s="325" t="s">
        <v>381</v>
      </c>
      <c r="S63" s="325" t="s">
        <v>381</v>
      </c>
      <c r="T63" s="325" t="s">
        <v>381</v>
      </c>
      <c r="U63" s="459" t="s">
        <v>381</v>
      </c>
      <c r="V63" s="333" t="s">
        <v>381</v>
      </c>
      <c r="W63" s="323" t="s">
        <v>381</v>
      </c>
      <c r="X63" s="325" t="s">
        <v>381</v>
      </c>
      <c r="Y63" s="325" t="s">
        <v>381</v>
      </c>
      <c r="Z63" s="325" t="s">
        <v>381</v>
      </c>
      <c r="AA63" s="325" t="s">
        <v>381</v>
      </c>
      <c r="AB63" s="325" t="s">
        <v>381</v>
      </c>
      <c r="AC63" s="325" t="s">
        <v>381</v>
      </c>
      <c r="AD63" s="325" t="s">
        <v>381</v>
      </c>
      <c r="AE63" s="325" t="s">
        <v>381</v>
      </c>
      <c r="AF63" s="325" t="s">
        <v>381</v>
      </c>
      <c r="AG63" s="325" t="s">
        <v>381</v>
      </c>
      <c r="AH63" s="325" t="s">
        <v>52</v>
      </c>
      <c r="AI63" s="325" t="s">
        <v>381</v>
      </c>
      <c r="AJ63" s="325" t="s">
        <v>381</v>
      </c>
      <c r="AK63" s="325" t="s">
        <v>381</v>
      </c>
      <c r="AL63" s="325" t="s">
        <v>381</v>
      </c>
      <c r="AM63" s="325" t="s">
        <v>381</v>
      </c>
      <c r="AN63" s="325" t="s">
        <v>381</v>
      </c>
      <c r="AO63" s="325" t="s">
        <v>381</v>
      </c>
      <c r="AP63" s="325" t="s">
        <v>52</v>
      </c>
      <c r="AQ63" s="325" t="s">
        <v>381</v>
      </c>
      <c r="AR63" s="325" t="s">
        <v>381</v>
      </c>
      <c r="AS63" s="325" t="s">
        <v>381</v>
      </c>
      <c r="AT63" s="325" t="s">
        <v>381</v>
      </c>
    </row>
    <row r="64" spans="1:46" ht="18" customHeight="1">
      <c r="A64" s="525" t="s">
        <v>401</v>
      </c>
      <c r="B64" s="455">
        <f t="shared" si="20"/>
        <v>2.1276595744680851E-2</v>
      </c>
      <c r="C64" s="375">
        <f t="shared" si="19"/>
        <v>1</v>
      </c>
      <c r="D64" s="375">
        <f t="shared" si="21"/>
        <v>47</v>
      </c>
      <c r="E64" s="323" t="s">
        <v>381</v>
      </c>
      <c r="F64" s="325" t="s">
        <v>381</v>
      </c>
      <c r="G64" s="325" t="s">
        <v>381</v>
      </c>
      <c r="H64" s="325" t="s">
        <v>381</v>
      </c>
      <c r="I64" s="325" t="s">
        <v>381</v>
      </c>
      <c r="J64" s="325" t="s">
        <v>381</v>
      </c>
      <c r="K64" s="325" t="s">
        <v>381</v>
      </c>
      <c r="L64" s="459" t="s">
        <v>381</v>
      </c>
      <c r="M64" s="325" t="s">
        <v>381</v>
      </c>
      <c r="N64" s="325" t="s">
        <v>381</v>
      </c>
      <c r="O64" s="325" t="s">
        <v>381</v>
      </c>
      <c r="P64" s="325" t="s">
        <v>381</v>
      </c>
      <c r="Q64" s="325" t="s">
        <v>381</v>
      </c>
      <c r="R64" s="325" t="s">
        <v>381</v>
      </c>
      <c r="S64" s="325" t="s">
        <v>381</v>
      </c>
      <c r="T64" s="325" t="s">
        <v>381</v>
      </c>
      <c r="U64" s="459" t="s">
        <v>381</v>
      </c>
      <c r="V64" s="333" t="s">
        <v>381</v>
      </c>
      <c r="W64" s="323" t="s">
        <v>381</v>
      </c>
      <c r="X64" s="325" t="s">
        <v>381</v>
      </c>
      <c r="Y64" s="325" t="s">
        <v>381</v>
      </c>
      <c r="Z64" s="325" t="s">
        <v>381</v>
      </c>
      <c r="AA64" s="325" t="s">
        <v>381</v>
      </c>
      <c r="AB64" s="325" t="s">
        <v>381</v>
      </c>
      <c r="AC64" s="325" t="s">
        <v>381</v>
      </c>
      <c r="AD64" s="325" t="s">
        <v>381</v>
      </c>
      <c r="AE64" s="325" t="s">
        <v>381</v>
      </c>
      <c r="AF64" s="325" t="s">
        <v>381</v>
      </c>
      <c r="AG64" s="325" t="s">
        <v>381</v>
      </c>
      <c r="AH64" s="325" t="s">
        <v>381</v>
      </c>
      <c r="AI64" s="325" t="s">
        <v>381</v>
      </c>
      <c r="AJ64" s="325" t="s">
        <v>381</v>
      </c>
      <c r="AK64" s="325" t="s">
        <v>381</v>
      </c>
      <c r="AL64" s="325" t="s">
        <v>381</v>
      </c>
      <c r="AM64" s="325" t="s">
        <v>381</v>
      </c>
      <c r="AN64" s="325" t="s">
        <v>381</v>
      </c>
      <c r="AO64" s="325" t="s">
        <v>381</v>
      </c>
      <c r="AP64" s="325" t="s">
        <v>52</v>
      </c>
      <c r="AQ64" s="325" t="s">
        <v>381</v>
      </c>
      <c r="AR64" s="325" t="s">
        <v>381</v>
      </c>
      <c r="AS64" s="325" t="s">
        <v>381</v>
      </c>
      <c r="AT64" s="325" t="s">
        <v>381</v>
      </c>
    </row>
    <row r="65" spans="1:47" ht="18" customHeight="1">
      <c r="A65" s="525" t="s">
        <v>402</v>
      </c>
      <c r="B65" s="455">
        <f t="shared" si="20"/>
        <v>0</v>
      </c>
      <c r="C65" s="375">
        <f t="shared" si="19"/>
        <v>0</v>
      </c>
      <c r="D65" s="375">
        <f t="shared" si="21"/>
        <v>47</v>
      </c>
      <c r="E65" s="323" t="s">
        <v>381</v>
      </c>
      <c r="F65" s="325" t="s">
        <v>381</v>
      </c>
      <c r="G65" s="325" t="s">
        <v>381</v>
      </c>
      <c r="H65" s="325" t="s">
        <v>381</v>
      </c>
      <c r="I65" s="325" t="s">
        <v>381</v>
      </c>
      <c r="J65" s="325" t="s">
        <v>381</v>
      </c>
      <c r="K65" s="325" t="s">
        <v>381</v>
      </c>
      <c r="L65" s="459" t="s">
        <v>381</v>
      </c>
      <c r="M65" s="325" t="s">
        <v>381</v>
      </c>
      <c r="N65" s="325" t="s">
        <v>381</v>
      </c>
      <c r="O65" s="325" t="s">
        <v>381</v>
      </c>
      <c r="P65" s="325" t="s">
        <v>381</v>
      </c>
      <c r="Q65" s="325" t="s">
        <v>381</v>
      </c>
      <c r="R65" s="325" t="s">
        <v>381</v>
      </c>
      <c r="S65" s="325" t="s">
        <v>381</v>
      </c>
      <c r="T65" s="325" t="s">
        <v>381</v>
      </c>
      <c r="U65" s="459" t="s">
        <v>381</v>
      </c>
      <c r="V65" s="333" t="s">
        <v>381</v>
      </c>
      <c r="W65" s="323" t="s">
        <v>381</v>
      </c>
      <c r="X65" s="325" t="s">
        <v>381</v>
      </c>
      <c r="Y65" s="325" t="s">
        <v>381</v>
      </c>
      <c r="Z65" s="325" t="s">
        <v>381</v>
      </c>
      <c r="AA65" s="325" t="s">
        <v>381</v>
      </c>
      <c r="AB65" s="325" t="s">
        <v>381</v>
      </c>
      <c r="AC65" s="325" t="s">
        <v>381</v>
      </c>
      <c r="AD65" s="325" t="s">
        <v>381</v>
      </c>
      <c r="AE65" s="325" t="s">
        <v>381</v>
      </c>
      <c r="AF65" s="325" t="s">
        <v>381</v>
      </c>
      <c r="AG65" s="325" t="s">
        <v>381</v>
      </c>
      <c r="AH65" s="325" t="s">
        <v>381</v>
      </c>
      <c r="AI65" s="325" t="s">
        <v>381</v>
      </c>
      <c r="AJ65" s="325" t="s">
        <v>381</v>
      </c>
      <c r="AK65" s="325" t="s">
        <v>381</v>
      </c>
      <c r="AL65" s="325" t="s">
        <v>381</v>
      </c>
      <c r="AM65" s="325" t="s">
        <v>381</v>
      </c>
      <c r="AN65" s="325" t="s">
        <v>381</v>
      </c>
      <c r="AO65" s="325" t="s">
        <v>381</v>
      </c>
      <c r="AP65" s="325"/>
      <c r="AQ65" s="325" t="s">
        <v>381</v>
      </c>
      <c r="AR65" s="325" t="s">
        <v>381</v>
      </c>
      <c r="AS65" s="325" t="s">
        <v>381</v>
      </c>
      <c r="AT65" s="325" t="s">
        <v>381</v>
      </c>
    </row>
    <row r="66" spans="1:47" ht="18" customHeight="1">
      <c r="A66" s="525" t="s">
        <v>403</v>
      </c>
      <c r="B66" s="455">
        <f t="shared" si="20"/>
        <v>0.10638297872340426</v>
      </c>
      <c r="C66" s="375">
        <f t="shared" si="19"/>
        <v>5</v>
      </c>
      <c r="D66" s="375">
        <f t="shared" si="21"/>
        <v>47</v>
      </c>
      <c r="E66" s="323" t="s">
        <v>381</v>
      </c>
      <c r="F66" s="325" t="s">
        <v>381</v>
      </c>
      <c r="G66" s="325" t="s">
        <v>381</v>
      </c>
      <c r="H66" s="325" t="s">
        <v>381</v>
      </c>
      <c r="I66" s="325" t="s">
        <v>381</v>
      </c>
      <c r="J66" s="325" t="s">
        <v>381</v>
      </c>
      <c r="K66" s="325" t="s">
        <v>381</v>
      </c>
      <c r="L66" s="459" t="s">
        <v>381</v>
      </c>
      <c r="M66" s="325" t="s">
        <v>381</v>
      </c>
      <c r="N66" s="325" t="s">
        <v>381</v>
      </c>
      <c r="O66" s="325" t="s">
        <v>381</v>
      </c>
      <c r="P66" s="325" t="s">
        <v>381</v>
      </c>
      <c r="Q66" s="325" t="s">
        <v>381</v>
      </c>
      <c r="R66" s="325" t="s">
        <v>381</v>
      </c>
      <c r="S66" s="325" t="s">
        <v>381</v>
      </c>
      <c r="T66" s="325" t="s">
        <v>381</v>
      </c>
      <c r="U66" s="459" t="s">
        <v>52</v>
      </c>
      <c r="V66" s="333" t="s">
        <v>381</v>
      </c>
      <c r="W66" s="323" t="s">
        <v>381</v>
      </c>
      <c r="X66" s="325" t="s">
        <v>381</v>
      </c>
      <c r="Y66" s="325" t="s">
        <v>381</v>
      </c>
      <c r="Z66" s="325" t="s">
        <v>381</v>
      </c>
      <c r="AA66" s="325" t="s">
        <v>381</v>
      </c>
      <c r="AB66" s="325" t="s">
        <v>381</v>
      </c>
      <c r="AC66" s="325" t="s">
        <v>381</v>
      </c>
      <c r="AD66" s="325" t="s">
        <v>381</v>
      </c>
      <c r="AE66" s="325" t="s">
        <v>381</v>
      </c>
      <c r="AF66" s="325" t="s">
        <v>381</v>
      </c>
      <c r="AG66" s="325" t="s">
        <v>381</v>
      </c>
      <c r="AH66" s="325" t="s">
        <v>381</v>
      </c>
      <c r="AI66" s="325" t="s">
        <v>381</v>
      </c>
      <c r="AJ66" s="325" t="s">
        <v>381</v>
      </c>
      <c r="AK66" s="325" t="s">
        <v>52</v>
      </c>
      <c r="AL66" s="325" t="s">
        <v>381</v>
      </c>
      <c r="AM66" s="325" t="s">
        <v>381</v>
      </c>
      <c r="AN66" s="325" t="s">
        <v>52</v>
      </c>
      <c r="AO66" s="325" t="s">
        <v>381</v>
      </c>
      <c r="AP66" s="325" t="s">
        <v>52</v>
      </c>
      <c r="AQ66" s="325" t="s">
        <v>381</v>
      </c>
      <c r="AR66" s="325" t="s">
        <v>381</v>
      </c>
      <c r="AS66" s="325" t="s">
        <v>381</v>
      </c>
      <c r="AT66" s="325" t="s">
        <v>52</v>
      </c>
    </row>
    <row r="67" spans="1:47" ht="18" customHeight="1">
      <c r="A67" s="525" t="s">
        <v>404</v>
      </c>
      <c r="B67" s="455">
        <f t="shared" si="20"/>
        <v>2.1276595744680851E-2</v>
      </c>
      <c r="C67" s="375">
        <f t="shared" si="19"/>
        <v>1</v>
      </c>
      <c r="D67" s="375">
        <f t="shared" si="21"/>
        <v>47</v>
      </c>
      <c r="E67" s="323" t="s">
        <v>52</v>
      </c>
      <c r="F67" s="325" t="s">
        <v>381</v>
      </c>
      <c r="G67" s="325" t="s">
        <v>381</v>
      </c>
      <c r="H67" s="325" t="s">
        <v>381</v>
      </c>
      <c r="I67" s="325" t="s">
        <v>381</v>
      </c>
      <c r="J67" s="325" t="s">
        <v>381</v>
      </c>
      <c r="K67" s="325" t="s">
        <v>381</v>
      </c>
      <c r="L67" s="459" t="s">
        <v>381</v>
      </c>
      <c r="M67" s="325" t="s">
        <v>381</v>
      </c>
      <c r="N67" s="325" t="s">
        <v>381</v>
      </c>
      <c r="O67" s="325" t="s">
        <v>381</v>
      </c>
      <c r="P67" s="325" t="s">
        <v>381</v>
      </c>
      <c r="Q67" s="325" t="s">
        <v>381</v>
      </c>
      <c r="R67" s="325" t="s">
        <v>381</v>
      </c>
      <c r="S67" s="325" t="s">
        <v>381</v>
      </c>
      <c r="T67" s="325" t="s">
        <v>381</v>
      </c>
      <c r="U67" s="459" t="s">
        <v>381</v>
      </c>
      <c r="V67" s="333" t="s">
        <v>381</v>
      </c>
      <c r="W67" s="323" t="s">
        <v>381</v>
      </c>
      <c r="X67" s="325" t="s">
        <v>381</v>
      </c>
      <c r="Y67" s="325" t="s">
        <v>381</v>
      </c>
      <c r="Z67" s="325" t="s">
        <v>381</v>
      </c>
      <c r="AA67" s="325" t="s">
        <v>381</v>
      </c>
      <c r="AB67" s="325" t="s">
        <v>381</v>
      </c>
      <c r="AC67" s="325" t="s">
        <v>381</v>
      </c>
      <c r="AD67" s="325" t="s">
        <v>381</v>
      </c>
      <c r="AE67" s="325" t="s">
        <v>381</v>
      </c>
      <c r="AF67" s="325" t="s">
        <v>381</v>
      </c>
      <c r="AG67" s="325" t="s">
        <v>381</v>
      </c>
      <c r="AH67" s="325" t="s">
        <v>381</v>
      </c>
      <c r="AI67" s="325" t="s">
        <v>381</v>
      </c>
      <c r="AJ67" s="325" t="s">
        <v>381</v>
      </c>
      <c r="AK67" s="325" t="s">
        <v>381</v>
      </c>
      <c r="AL67" s="325" t="s">
        <v>381</v>
      </c>
      <c r="AM67" s="325" t="s">
        <v>381</v>
      </c>
      <c r="AN67" s="325" t="s">
        <v>381</v>
      </c>
      <c r="AO67" s="325" t="s">
        <v>381</v>
      </c>
      <c r="AP67" s="325"/>
      <c r="AQ67" s="325" t="s">
        <v>381</v>
      </c>
      <c r="AR67" s="325" t="s">
        <v>381</v>
      </c>
      <c r="AS67" s="325" t="s">
        <v>381</v>
      </c>
      <c r="AT67" s="325" t="s">
        <v>381</v>
      </c>
    </row>
    <row r="68" spans="1:47" ht="33" customHeight="1">
      <c r="A68" s="525" t="s">
        <v>405</v>
      </c>
      <c r="B68" s="455"/>
      <c r="C68" s="462"/>
      <c r="D68" s="462"/>
      <c r="E68" s="323" t="s">
        <v>381</v>
      </c>
      <c r="F68" s="325" t="s">
        <v>381</v>
      </c>
      <c r="G68" s="325" t="s">
        <v>381</v>
      </c>
      <c r="H68" s="325" t="s">
        <v>381</v>
      </c>
      <c r="I68" s="325" t="s">
        <v>381</v>
      </c>
      <c r="J68" s="325" t="s">
        <v>381</v>
      </c>
      <c r="K68" s="325" t="s">
        <v>381</v>
      </c>
      <c r="L68" s="459" t="s">
        <v>381</v>
      </c>
      <c r="M68" s="325" t="s">
        <v>381</v>
      </c>
      <c r="N68" s="325" t="s">
        <v>381</v>
      </c>
      <c r="O68" s="325" t="s">
        <v>381</v>
      </c>
      <c r="P68" s="325" t="s">
        <v>381</v>
      </c>
      <c r="Q68" s="325" t="s">
        <v>381</v>
      </c>
      <c r="R68" s="325" t="s">
        <v>381</v>
      </c>
      <c r="S68" s="325" t="s">
        <v>381</v>
      </c>
      <c r="T68" s="325" t="s">
        <v>381</v>
      </c>
      <c r="U68" s="392" t="s">
        <v>406</v>
      </c>
      <c r="V68" s="333" t="s">
        <v>381</v>
      </c>
      <c r="W68" s="323" t="s">
        <v>381</v>
      </c>
      <c r="X68" s="325" t="s">
        <v>381</v>
      </c>
      <c r="Y68" s="325" t="s">
        <v>381</v>
      </c>
      <c r="Z68" s="325" t="s">
        <v>381</v>
      </c>
      <c r="AA68" s="325" t="s">
        <v>381</v>
      </c>
      <c r="AB68" s="325" t="s">
        <v>381</v>
      </c>
      <c r="AC68" s="325" t="s">
        <v>381</v>
      </c>
      <c r="AD68" s="325" t="s">
        <v>381</v>
      </c>
      <c r="AE68" s="325" t="s">
        <v>381</v>
      </c>
      <c r="AF68" s="325" t="s">
        <v>381</v>
      </c>
      <c r="AG68" s="325" t="s">
        <v>381</v>
      </c>
      <c r="AH68" s="325" t="s">
        <v>381</v>
      </c>
      <c r="AI68" s="325" t="s">
        <v>381</v>
      </c>
      <c r="AJ68" s="325" t="s">
        <v>381</v>
      </c>
      <c r="AK68" s="325" t="s">
        <v>407</v>
      </c>
      <c r="AL68" s="325" t="s">
        <v>381</v>
      </c>
      <c r="AM68" s="325" t="s">
        <v>381</v>
      </c>
      <c r="AN68" s="325" t="s">
        <v>408</v>
      </c>
      <c r="AO68" s="325" t="s">
        <v>381</v>
      </c>
      <c r="AP68" s="325" t="s">
        <v>409</v>
      </c>
      <c r="AQ68" s="325" t="s">
        <v>381</v>
      </c>
      <c r="AR68" s="325" t="s">
        <v>381</v>
      </c>
      <c r="AS68" s="325" t="s">
        <v>381</v>
      </c>
      <c r="AT68" s="325" t="s">
        <v>410</v>
      </c>
      <c r="AU68" s="350" t="s">
        <v>411</v>
      </c>
    </row>
    <row r="69" spans="1:47" ht="31.5" customHeight="1">
      <c r="A69" s="450" t="s">
        <v>355</v>
      </c>
      <c r="B69" s="366"/>
      <c r="C69" s="366"/>
      <c r="D69" s="453"/>
      <c r="E69" s="366"/>
      <c r="F69" s="366"/>
      <c r="G69" s="366"/>
      <c r="H69" s="366"/>
      <c r="I69" s="366"/>
      <c r="J69" s="366"/>
      <c r="K69" s="366"/>
      <c r="L69" s="366"/>
      <c r="M69" s="366"/>
      <c r="N69" s="366"/>
      <c r="O69" s="366"/>
      <c r="P69" s="366"/>
      <c r="Q69" s="366"/>
      <c r="R69" s="366"/>
      <c r="S69" s="366"/>
      <c r="T69" s="366"/>
      <c r="U69" s="366"/>
      <c r="V69" s="453"/>
      <c r="W69" s="366"/>
      <c r="X69" s="366"/>
      <c r="Y69" s="366"/>
      <c r="Z69" s="366"/>
      <c r="AA69" s="366"/>
      <c r="AB69" s="366"/>
      <c r="AC69" s="366"/>
      <c r="AD69" s="366"/>
      <c r="AE69" s="454"/>
      <c r="AF69" s="366"/>
      <c r="AG69" s="366"/>
      <c r="AH69" s="366"/>
      <c r="AI69" s="366"/>
      <c r="AJ69" s="366"/>
      <c r="AK69" s="366"/>
      <c r="AL69" s="366"/>
      <c r="AM69" s="366"/>
      <c r="AN69" s="366"/>
      <c r="AO69" s="366"/>
      <c r="AP69" s="366"/>
      <c r="AQ69" s="366"/>
      <c r="AR69" s="366"/>
      <c r="AS69" s="366"/>
      <c r="AT69" s="366"/>
    </row>
    <row r="70" spans="1:47" ht="18.75" customHeight="1">
      <c r="A70" s="431" t="s">
        <v>412</v>
      </c>
      <c r="B70" s="520"/>
      <c r="C70" s="432"/>
      <c r="D70" s="433"/>
      <c r="E70" s="432"/>
      <c r="F70" s="432"/>
      <c r="G70" s="432"/>
      <c r="H70" s="432"/>
      <c r="I70" s="432"/>
      <c r="J70" s="432"/>
      <c r="K70" s="432"/>
      <c r="L70" s="432"/>
      <c r="M70" s="432"/>
      <c r="N70" s="432"/>
      <c r="O70" s="432"/>
      <c r="P70" s="432"/>
      <c r="Q70" s="432"/>
      <c r="R70" s="432"/>
      <c r="S70" s="432"/>
      <c r="T70" s="432"/>
      <c r="U70" s="432"/>
      <c r="V70" s="433"/>
      <c r="W70" s="432"/>
      <c r="X70" s="432"/>
      <c r="Y70" s="432"/>
      <c r="Z70" s="432"/>
      <c r="AA70" s="432"/>
      <c r="AB70" s="432"/>
      <c r="AC70" s="432"/>
      <c r="AD70" s="432"/>
      <c r="AE70" s="434"/>
      <c r="AF70" s="432"/>
      <c r="AG70" s="432"/>
      <c r="AH70" s="432"/>
      <c r="AI70" s="432"/>
      <c r="AJ70" s="432"/>
      <c r="AK70" s="432"/>
      <c r="AL70" s="432"/>
      <c r="AM70" s="432"/>
      <c r="AN70" s="432"/>
      <c r="AO70" s="432"/>
      <c r="AP70" s="432"/>
      <c r="AQ70" s="432"/>
      <c r="AR70" s="432"/>
      <c r="AS70" s="432"/>
      <c r="AT70" s="432"/>
    </row>
    <row r="71" spans="1:47" ht="17.25" customHeight="1">
      <c r="A71" s="471" t="s">
        <v>119</v>
      </c>
      <c r="B71" s="443"/>
      <c r="C71" s="443"/>
      <c r="D71" s="444"/>
      <c r="E71" s="443"/>
      <c r="F71" s="443"/>
      <c r="G71" s="443"/>
      <c r="H71" s="443"/>
      <c r="I71" s="443"/>
      <c r="J71" s="443"/>
      <c r="K71" s="443"/>
      <c r="L71" s="443"/>
      <c r="M71" s="443"/>
      <c r="N71" s="443"/>
      <c r="O71" s="443"/>
      <c r="P71" s="443"/>
      <c r="Q71" s="443"/>
      <c r="R71" s="443"/>
      <c r="S71" s="443"/>
      <c r="T71" s="443"/>
      <c r="U71" s="443"/>
      <c r="V71" s="444"/>
      <c r="W71" s="443"/>
      <c r="X71" s="443"/>
      <c r="Y71" s="443"/>
      <c r="Z71" s="443"/>
      <c r="AA71" s="443"/>
      <c r="AB71" s="443"/>
      <c r="AC71" s="443"/>
      <c r="AD71" s="443"/>
      <c r="AE71" s="445"/>
      <c r="AF71" s="443"/>
      <c r="AG71" s="443"/>
      <c r="AH71" s="443"/>
      <c r="AI71" s="443"/>
      <c r="AJ71" s="443"/>
      <c r="AK71" s="443"/>
      <c r="AL71" s="443"/>
      <c r="AM71" s="443"/>
      <c r="AN71" s="443"/>
      <c r="AO71" s="443"/>
      <c r="AP71" s="443"/>
      <c r="AQ71" s="443"/>
      <c r="AR71" s="443"/>
      <c r="AS71" s="443"/>
      <c r="AT71" s="443"/>
    </row>
    <row r="72" spans="1:47" ht="15.95" customHeight="1">
      <c r="A72" s="526" t="s">
        <v>413</v>
      </c>
      <c r="B72" s="300">
        <f>C72/D72</f>
        <v>0.97619047619047616</v>
      </c>
      <c r="C72" s="375">
        <f t="shared" ref="C72" si="22">COUNTIF(E72:AT72,"Yes")</f>
        <v>41</v>
      </c>
      <c r="D72" s="414" cm="1">
        <f t="array" ref="D72">SUM(COUNTIFS(E72:AT72,{"Yes","No"}))</f>
        <v>42</v>
      </c>
      <c r="E72" s="329" t="str">
        <f t="shared" ref="E72:AT72" si="23">IF(OR(E73="Yes",E74="Yes"),"Yes","-")</f>
        <v>Yes</v>
      </c>
      <c r="F72" s="329" t="str">
        <f>IF(OR(F73="Yes",F74="Yes"),"Yes","-")</f>
        <v>Yes</v>
      </c>
      <c r="G72" s="329" t="str">
        <f t="shared" si="23"/>
        <v>Yes</v>
      </c>
      <c r="H72" s="329" t="str">
        <f>IF(OR(H73="Yes",H74="Yes"),"Yes","-")</f>
        <v>Yes</v>
      </c>
      <c r="I72" s="329" t="str">
        <f t="shared" si="23"/>
        <v>Yes</v>
      </c>
      <c r="J72" s="329" t="str">
        <f t="shared" si="23"/>
        <v>Yes</v>
      </c>
      <c r="K72" s="329" t="str">
        <f t="shared" si="23"/>
        <v>Yes</v>
      </c>
      <c r="L72" s="329" t="str">
        <f t="shared" si="23"/>
        <v>Yes</v>
      </c>
      <c r="M72" s="329" t="str">
        <f t="shared" si="23"/>
        <v>Yes</v>
      </c>
      <c r="N72" s="329" t="str">
        <f t="shared" si="23"/>
        <v>Yes</v>
      </c>
      <c r="O72" s="329" t="str">
        <f t="shared" si="23"/>
        <v>Yes</v>
      </c>
      <c r="P72" s="329" t="str">
        <f t="shared" si="23"/>
        <v>Yes</v>
      </c>
      <c r="Q72" s="329" t="str">
        <f t="shared" si="23"/>
        <v>Yes</v>
      </c>
      <c r="R72" s="329" t="str">
        <f t="shared" si="23"/>
        <v>Yes</v>
      </c>
      <c r="S72" s="329" t="str">
        <f>IF(OR(S73="Yes",S74="Yes"),"Yes","-")</f>
        <v>Yes</v>
      </c>
      <c r="T72" s="329" t="str">
        <f>IF(OR(T73="Yes",T74="Yes"),"Yes","-")</f>
        <v>Yes</v>
      </c>
      <c r="U72" s="527" t="str">
        <f>IF(OR(U73="Yes",U74="Yes"),"Yes","-")</f>
        <v>Yes</v>
      </c>
      <c r="V72" s="330" t="str">
        <f>IF(OR(V73="Yes",V74="Yes"),"Yes","-")</f>
        <v>Yes</v>
      </c>
      <c r="W72" s="528" t="str">
        <f t="shared" si="23"/>
        <v>Yes</v>
      </c>
      <c r="X72" s="329" t="str">
        <f t="shared" si="23"/>
        <v>Yes</v>
      </c>
      <c r="Y72" s="329" t="str">
        <f t="shared" si="23"/>
        <v>Yes</v>
      </c>
      <c r="Z72" s="329" t="str">
        <f t="shared" si="23"/>
        <v>Yes</v>
      </c>
      <c r="AA72" s="329" t="s">
        <v>53</v>
      </c>
      <c r="AB72" s="329" t="str">
        <f t="shared" si="23"/>
        <v>Yes</v>
      </c>
      <c r="AC72" s="329" t="str">
        <f>IF(OR(AC73="Yes",AC74="Yes"),"Yes","-")</f>
        <v>Yes</v>
      </c>
      <c r="AD72" s="329" t="str">
        <f>IF(OR(AD73="Yes",AD74="Yes"),"Yes","-")</f>
        <v>Yes</v>
      </c>
      <c r="AE72" s="329" t="str">
        <f>IF(OR(AE73="Yes",AE74="Yes"),"Yes","-")</f>
        <v>Yes</v>
      </c>
      <c r="AF72" s="329" t="str">
        <f t="shared" si="23"/>
        <v>Yes</v>
      </c>
      <c r="AG72" s="329" t="str">
        <f t="shared" si="23"/>
        <v>Yes</v>
      </c>
      <c r="AH72" s="329" t="str">
        <f t="shared" si="23"/>
        <v>Yes</v>
      </c>
      <c r="AI72" s="329" t="str">
        <f>IF(OR(AI73="Yes",AI74="Yes"),"Yes","-")</f>
        <v>Yes</v>
      </c>
      <c r="AJ72" s="329" t="str">
        <f t="shared" si="23"/>
        <v>Yes</v>
      </c>
      <c r="AK72" s="329" t="str">
        <f t="shared" si="23"/>
        <v>Yes</v>
      </c>
      <c r="AL72" s="329" t="str">
        <f>IF(OR(AL73="Yes",AL74="Yes"),"Yes","-")</f>
        <v>Yes</v>
      </c>
      <c r="AM72" s="329" t="str">
        <f t="shared" si="23"/>
        <v>Yes</v>
      </c>
      <c r="AN72" s="329" t="str">
        <f t="shared" si="23"/>
        <v>Yes</v>
      </c>
      <c r="AO72" s="329" t="str">
        <f t="shared" si="23"/>
        <v>Yes</v>
      </c>
      <c r="AP72" s="329" t="str">
        <f>IF(OR(AP73="Yes",AP74="Yes"),"Yes","-")</f>
        <v>Yes</v>
      </c>
      <c r="AQ72" s="329" t="str">
        <f t="shared" si="23"/>
        <v>Yes</v>
      </c>
      <c r="AR72" s="329" t="str">
        <f t="shared" si="23"/>
        <v>Yes</v>
      </c>
      <c r="AS72" s="329" t="str">
        <f t="shared" si="23"/>
        <v>Yes</v>
      </c>
      <c r="AT72" s="329" t="str">
        <f t="shared" si="23"/>
        <v>Yes</v>
      </c>
    </row>
    <row r="73" spans="1:47" ht="15.95" customHeight="1">
      <c r="A73" s="526" t="s">
        <v>414</v>
      </c>
      <c r="B73" s="300"/>
      <c r="C73" s="325"/>
      <c r="D73" s="333"/>
      <c r="E73" s="325" t="s">
        <v>52</v>
      </c>
      <c r="F73" s="278" t="s">
        <v>52</v>
      </c>
      <c r="G73" s="325" t="s">
        <v>52</v>
      </c>
      <c r="H73" s="278" t="s">
        <v>52</v>
      </c>
      <c r="I73" s="325" t="s">
        <v>52</v>
      </c>
      <c r="J73" s="278" t="s">
        <v>52</v>
      </c>
      <c r="K73" s="278" t="s">
        <v>52</v>
      </c>
      <c r="L73" s="278" t="s">
        <v>52</v>
      </c>
      <c r="M73" s="278" t="s">
        <v>52</v>
      </c>
      <c r="N73" s="331" t="s">
        <v>52</v>
      </c>
      <c r="O73" s="278" t="s">
        <v>52</v>
      </c>
      <c r="P73" s="325" t="s">
        <v>53</v>
      </c>
      <c r="Q73" s="325" t="s">
        <v>52</v>
      </c>
      <c r="R73" s="325" t="s">
        <v>52</v>
      </c>
      <c r="S73" s="278" t="s">
        <v>52</v>
      </c>
      <c r="T73" s="278" t="s">
        <v>52</v>
      </c>
      <c r="U73" s="392" t="s">
        <v>52</v>
      </c>
      <c r="V73" s="332" t="s">
        <v>52</v>
      </c>
      <c r="W73" s="323" t="s">
        <v>53</v>
      </c>
      <c r="X73" s="325" t="s">
        <v>52</v>
      </c>
      <c r="Y73" s="325" t="s">
        <v>52</v>
      </c>
      <c r="Z73" s="325" t="s">
        <v>52</v>
      </c>
      <c r="AA73" s="278" t="s">
        <v>53</v>
      </c>
      <c r="AB73" s="325" t="s">
        <v>53</v>
      </c>
      <c r="AC73" s="278" t="s">
        <v>52</v>
      </c>
      <c r="AD73" s="278" t="s">
        <v>52</v>
      </c>
      <c r="AE73" s="278" t="s">
        <v>52</v>
      </c>
      <c r="AF73" s="325" t="s">
        <v>52</v>
      </c>
      <c r="AG73" s="325" t="s">
        <v>52</v>
      </c>
      <c r="AH73" s="325" t="s">
        <v>52</v>
      </c>
      <c r="AI73" s="278" t="s">
        <v>52</v>
      </c>
      <c r="AJ73" s="325" t="s">
        <v>59</v>
      </c>
      <c r="AK73" s="325" t="s">
        <v>52</v>
      </c>
      <c r="AL73" s="278" t="s">
        <v>52</v>
      </c>
      <c r="AM73" s="325" t="s">
        <v>52</v>
      </c>
      <c r="AN73" s="325" t="s">
        <v>52</v>
      </c>
      <c r="AO73" s="325" t="s">
        <v>52</v>
      </c>
      <c r="AP73" s="278" t="s">
        <v>52</v>
      </c>
      <c r="AQ73" s="325" t="s">
        <v>52</v>
      </c>
      <c r="AR73" s="325" t="s">
        <v>52</v>
      </c>
      <c r="AS73" s="325" t="s">
        <v>52</v>
      </c>
      <c r="AT73" s="325" t="s">
        <v>52</v>
      </c>
    </row>
    <row r="74" spans="1:47" ht="15.95" customHeight="1">
      <c r="A74" s="526" t="s">
        <v>415</v>
      </c>
      <c r="B74" s="300"/>
      <c r="C74" s="325"/>
      <c r="D74" s="333"/>
      <c r="E74" s="325" t="s">
        <v>52</v>
      </c>
      <c r="F74" s="278" t="s">
        <v>52</v>
      </c>
      <c r="G74" s="325" t="s">
        <v>52</v>
      </c>
      <c r="H74" s="278" t="s">
        <v>52</v>
      </c>
      <c r="I74" s="325" t="s">
        <v>52</v>
      </c>
      <c r="J74" s="278" t="s">
        <v>52</v>
      </c>
      <c r="K74" s="278" t="s">
        <v>52</v>
      </c>
      <c r="L74" s="278" t="s">
        <v>52</v>
      </c>
      <c r="M74" s="278" t="s">
        <v>52</v>
      </c>
      <c r="N74" s="325" t="s">
        <v>59</v>
      </c>
      <c r="O74" s="278" t="s">
        <v>52</v>
      </c>
      <c r="P74" s="278" t="s">
        <v>52</v>
      </c>
      <c r="Q74" s="325" t="s">
        <v>52</v>
      </c>
      <c r="R74" s="325" t="s">
        <v>52</v>
      </c>
      <c r="S74" s="278" t="s">
        <v>52</v>
      </c>
      <c r="T74" s="278" t="s">
        <v>52</v>
      </c>
      <c r="U74" s="392" t="s">
        <v>52</v>
      </c>
      <c r="V74" s="332" t="s">
        <v>52</v>
      </c>
      <c r="W74" s="323" t="s">
        <v>52</v>
      </c>
      <c r="X74" s="325" t="s">
        <v>52</v>
      </c>
      <c r="Y74" s="325" t="s">
        <v>53</v>
      </c>
      <c r="Z74" s="325" t="s">
        <v>52</v>
      </c>
      <c r="AA74" s="278" t="s">
        <v>53</v>
      </c>
      <c r="AB74" s="325" t="s">
        <v>52</v>
      </c>
      <c r="AC74" s="278" t="s">
        <v>52</v>
      </c>
      <c r="AD74" s="325" t="s">
        <v>59</v>
      </c>
      <c r="AE74" s="278" t="s">
        <v>52</v>
      </c>
      <c r="AF74" s="325" t="s">
        <v>52</v>
      </c>
      <c r="AG74" s="325" t="s">
        <v>52</v>
      </c>
      <c r="AH74" s="325" t="s">
        <v>52</v>
      </c>
      <c r="AI74" s="278" t="s">
        <v>52</v>
      </c>
      <c r="AJ74" s="325" t="s">
        <v>52</v>
      </c>
      <c r="AK74" s="325" t="s">
        <v>52</v>
      </c>
      <c r="AL74" s="278" t="s">
        <v>52</v>
      </c>
      <c r="AM74" s="325" t="s">
        <v>52</v>
      </c>
      <c r="AN74" s="325" t="s">
        <v>52</v>
      </c>
      <c r="AO74" s="325" t="s">
        <v>52</v>
      </c>
      <c r="AP74" s="278" t="s">
        <v>52</v>
      </c>
      <c r="AQ74" s="325" t="s">
        <v>52</v>
      </c>
      <c r="AR74" s="325" t="s">
        <v>52</v>
      </c>
      <c r="AS74" s="325" t="s">
        <v>52</v>
      </c>
      <c r="AT74" s="325" t="s">
        <v>52</v>
      </c>
    </row>
    <row r="75" spans="1:47" ht="15.95" customHeight="1">
      <c r="A75" s="387" t="s">
        <v>416</v>
      </c>
      <c r="B75" s="300">
        <f>C75/D75</f>
        <v>0.97619047619047616</v>
      </c>
      <c r="C75" s="375">
        <f t="shared" ref="C75" si="24">COUNTIF(E75:AT75,"Yes")</f>
        <v>41</v>
      </c>
      <c r="D75" s="414" cm="1">
        <f t="array" ref="D75">SUM(COUNTIFS(E75:AT75,{"Yes","No"}))</f>
        <v>42</v>
      </c>
      <c r="E75" s="329" t="str">
        <f t="shared" ref="E75:AT75" si="25">IF(OR(E76="Yes",E77="Yes"),"Yes","-")</f>
        <v>Yes</v>
      </c>
      <c r="F75" s="329" t="str">
        <f>IF(OR(F76="Yes",F77="Yes"),"Yes","-")</f>
        <v>Yes</v>
      </c>
      <c r="G75" s="329" t="str">
        <f t="shared" si="25"/>
        <v>Yes</v>
      </c>
      <c r="H75" s="329" t="str">
        <f>IF(OR(H76="Yes",H77="Yes"),"Yes","-")</f>
        <v>Yes</v>
      </c>
      <c r="I75" s="329" t="str">
        <f t="shared" si="25"/>
        <v>Yes</v>
      </c>
      <c r="J75" s="329" t="str">
        <f t="shared" si="25"/>
        <v>Yes</v>
      </c>
      <c r="K75" s="329" t="str">
        <f t="shared" si="25"/>
        <v>Yes</v>
      </c>
      <c r="L75" s="329" t="str">
        <f t="shared" si="25"/>
        <v>Yes</v>
      </c>
      <c r="M75" s="329" t="str">
        <f t="shared" si="25"/>
        <v>Yes</v>
      </c>
      <c r="N75" s="329" t="str">
        <f t="shared" si="25"/>
        <v>Yes</v>
      </c>
      <c r="O75" s="329" t="str">
        <f t="shared" si="25"/>
        <v>Yes</v>
      </c>
      <c r="P75" s="329" t="str">
        <f t="shared" si="25"/>
        <v>Yes</v>
      </c>
      <c r="Q75" s="329" t="str">
        <f t="shared" si="25"/>
        <v>Yes</v>
      </c>
      <c r="R75" s="329" t="str">
        <f t="shared" si="25"/>
        <v>Yes</v>
      </c>
      <c r="S75" s="329" t="str">
        <f>IF(OR(S76="Yes",S77="Yes"),"Yes","-")</f>
        <v>Yes</v>
      </c>
      <c r="T75" s="329" t="str">
        <f>IF(OR(T76="Yes",T77="Yes"),"Yes","-")</f>
        <v>Yes</v>
      </c>
      <c r="U75" s="527" t="str">
        <f>IF(OR(U76="Yes",U77="Yes"),"Yes","-")</f>
        <v>Yes</v>
      </c>
      <c r="V75" s="330" t="str">
        <f>IF(OR(V76="Yes",V77="Yes"),"Yes","-")</f>
        <v>Yes</v>
      </c>
      <c r="W75" s="528" t="str">
        <f t="shared" si="25"/>
        <v>Yes</v>
      </c>
      <c r="X75" s="329" t="str">
        <f t="shared" si="25"/>
        <v>Yes</v>
      </c>
      <c r="Y75" s="329" t="str">
        <f t="shared" si="25"/>
        <v>Yes</v>
      </c>
      <c r="Z75" s="329" t="str">
        <f t="shared" si="25"/>
        <v>Yes</v>
      </c>
      <c r="AA75" s="329" t="s">
        <v>53</v>
      </c>
      <c r="AB75" s="329" t="str">
        <f t="shared" si="25"/>
        <v>Yes</v>
      </c>
      <c r="AC75" s="329" t="str">
        <f>IF(OR(AC76="Yes",AC77="Yes"),"Yes","-")</f>
        <v>Yes</v>
      </c>
      <c r="AD75" s="329" t="str">
        <f>IF(OR(AD76="Yes",AD77="Yes"),"Yes","-")</f>
        <v>Yes</v>
      </c>
      <c r="AE75" s="329" t="str">
        <f>IF(OR(AE76="Yes",AE77="Yes"),"Yes","-")</f>
        <v>Yes</v>
      </c>
      <c r="AF75" s="329" t="str">
        <f t="shared" si="25"/>
        <v>Yes</v>
      </c>
      <c r="AG75" s="329" t="str">
        <f t="shared" si="25"/>
        <v>Yes</v>
      </c>
      <c r="AH75" s="329" t="str">
        <f t="shared" si="25"/>
        <v>Yes</v>
      </c>
      <c r="AI75" s="329" t="str">
        <f>IF(OR(AI76="Yes",AI77="Yes"),"Yes","-")</f>
        <v>Yes</v>
      </c>
      <c r="AJ75" s="329" t="str">
        <f t="shared" si="25"/>
        <v>Yes</v>
      </c>
      <c r="AK75" s="329" t="str">
        <f t="shared" si="25"/>
        <v>Yes</v>
      </c>
      <c r="AL75" s="329" t="str">
        <f>IF(OR(AL76="Yes",AL77="Yes"),"Yes","-")</f>
        <v>Yes</v>
      </c>
      <c r="AM75" s="329" t="str">
        <f t="shared" si="25"/>
        <v>Yes</v>
      </c>
      <c r="AN75" s="329" t="str">
        <f t="shared" si="25"/>
        <v>Yes</v>
      </c>
      <c r="AO75" s="329" t="str">
        <f t="shared" si="25"/>
        <v>Yes</v>
      </c>
      <c r="AP75" s="329" t="str">
        <f>IF(OR(AP76="Yes",AP77="Yes"),"Yes","-")</f>
        <v>Yes</v>
      </c>
      <c r="AQ75" s="329" t="str">
        <f t="shared" si="25"/>
        <v>Yes</v>
      </c>
      <c r="AR75" s="329" t="str">
        <f t="shared" si="25"/>
        <v>Yes</v>
      </c>
      <c r="AS75" s="329" t="str">
        <f t="shared" si="25"/>
        <v>Yes</v>
      </c>
      <c r="AT75" s="329" t="str">
        <f t="shared" si="25"/>
        <v>Yes</v>
      </c>
    </row>
    <row r="76" spans="1:47" ht="15.95" customHeight="1">
      <c r="A76" s="526" t="s">
        <v>417</v>
      </c>
      <c r="B76" s="300"/>
      <c r="C76" s="325"/>
      <c r="D76" s="333"/>
      <c r="E76" s="325" t="s">
        <v>52</v>
      </c>
      <c r="F76" s="278" t="s">
        <v>52</v>
      </c>
      <c r="G76" s="325" t="s">
        <v>52</v>
      </c>
      <c r="H76" s="278" t="s">
        <v>52</v>
      </c>
      <c r="I76" s="325" t="s">
        <v>52</v>
      </c>
      <c r="J76" s="278" t="s">
        <v>52</v>
      </c>
      <c r="K76" s="278" t="s">
        <v>52</v>
      </c>
      <c r="L76" s="278" t="s">
        <v>52</v>
      </c>
      <c r="M76" s="278" t="s">
        <v>52</v>
      </c>
      <c r="N76" s="331" t="s">
        <v>52</v>
      </c>
      <c r="O76" s="278" t="s">
        <v>52</v>
      </c>
      <c r="P76" s="325" t="s">
        <v>53</v>
      </c>
      <c r="Q76" s="325" t="s">
        <v>52</v>
      </c>
      <c r="R76" s="325" t="s">
        <v>52</v>
      </c>
      <c r="S76" s="278" t="s">
        <v>52</v>
      </c>
      <c r="T76" s="278" t="s">
        <v>52</v>
      </c>
      <c r="U76" s="392" t="s">
        <v>52</v>
      </c>
      <c r="V76" s="332" t="s">
        <v>52</v>
      </c>
      <c r="W76" s="323" t="s">
        <v>53</v>
      </c>
      <c r="X76" s="325" t="s">
        <v>52</v>
      </c>
      <c r="Y76" s="325" t="s">
        <v>52</v>
      </c>
      <c r="Z76" s="325" t="s">
        <v>52</v>
      </c>
      <c r="AA76" s="278" t="s">
        <v>53</v>
      </c>
      <c r="AB76" s="325" t="s">
        <v>53</v>
      </c>
      <c r="AC76" s="278" t="s">
        <v>52</v>
      </c>
      <c r="AD76" s="278" t="s">
        <v>52</v>
      </c>
      <c r="AE76" s="278" t="s">
        <v>52</v>
      </c>
      <c r="AF76" s="325" t="s">
        <v>52</v>
      </c>
      <c r="AG76" s="325" t="s">
        <v>52</v>
      </c>
      <c r="AH76" s="325" t="s">
        <v>52</v>
      </c>
      <c r="AI76" s="278" t="s">
        <v>52</v>
      </c>
      <c r="AJ76" s="325" t="s">
        <v>59</v>
      </c>
      <c r="AK76" s="325" t="s">
        <v>52</v>
      </c>
      <c r="AL76" s="278" t="s">
        <v>52</v>
      </c>
      <c r="AM76" s="325" t="s">
        <v>52</v>
      </c>
      <c r="AN76" s="325" t="s">
        <v>52</v>
      </c>
      <c r="AO76" s="325" t="s">
        <v>52</v>
      </c>
      <c r="AP76" s="278" t="s">
        <v>52</v>
      </c>
      <c r="AQ76" s="325" t="s">
        <v>52</v>
      </c>
      <c r="AR76" s="325" t="s">
        <v>52</v>
      </c>
      <c r="AS76" s="325" t="s">
        <v>52</v>
      </c>
      <c r="AT76" s="325" t="s">
        <v>52</v>
      </c>
    </row>
    <row r="77" spans="1:47" ht="15.95" customHeight="1">
      <c r="A77" s="526" t="s">
        <v>418</v>
      </c>
      <c r="B77" s="300"/>
      <c r="C77" s="325"/>
      <c r="D77" s="333"/>
      <c r="E77" s="325" t="s">
        <v>52</v>
      </c>
      <c r="F77" s="278" t="s">
        <v>52</v>
      </c>
      <c r="G77" s="325" t="s">
        <v>52</v>
      </c>
      <c r="H77" s="278" t="s">
        <v>52</v>
      </c>
      <c r="I77" s="325" t="s">
        <v>52</v>
      </c>
      <c r="J77" s="278" t="s">
        <v>52</v>
      </c>
      <c r="K77" s="278" t="s">
        <v>52</v>
      </c>
      <c r="L77" s="278" t="s">
        <v>52</v>
      </c>
      <c r="M77" s="278" t="s">
        <v>52</v>
      </c>
      <c r="N77" s="325" t="s">
        <v>59</v>
      </c>
      <c r="O77" s="278" t="s">
        <v>52</v>
      </c>
      <c r="P77" s="278" t="s">
        <v>52</v>
      </c>
      <c r="Q77" s="325" t="s">
        <v>52</v>
      </c>
      <c r="R77" s="325" t="s">
        <v>53</v>
      </c>
      <c r="S77" s="278" t="s">
        <v>52</v>
      </c>
      <c r="T77" s="278" t="s">
        <v>52</v>
      </c>
      <c r="U77" s="392" t="s">
        <v>52</v>
      </c>
      <c r="V77" s="332" t="s">
        <v>52</v>
      </c>
      <c r="W77" s="323" t="s">
        <v>52</v>
      </c>
      <c r="X77" s="325" t="s">
        <v>52</v>
      </c>
      <c r="Y77" s="325" t="s">
        <v>53</v>
      </c>
      <c r="Z77" s="325" t="s">
        <v>52</v>
      </c>
      <c r="AA77" s="278" t="s">
        <v>53</v>
      </c>
      <c r="AB77" s="325" t="s">
        <v>52</v>
      </c>
      <c r="AC77" s="278" t="s">
        <v>52</v>
      </c>
      <c r="AD77" s="325" t="s">
        <v>59</v>
      </c>
      <c r="AE77" s="278" t="s">
        <v>52</v>
      </c>
      <c r="AF77" s="325" t="s">
        <v>52</v>
      </c>
      <c r="AG77" s="325" t="s">
        <v>52</v>
      </c>
      <c r="AH77" s="325" t="s">
        <v>52</v>
      </c>
      <c r="AI77" s="278" t="s">
        <v>52</v>
      </c>
      <c r="AJ77" s="325" t="s">
        <v>52</v>
      </c>
      <c r="AK77" s="325" t="s">
        <v>52</v>
      </c>
      <c r="AL77" s="278" t="s">
        <v>52</v>
      </c>
      <c r="AM77" s="325" t="s">
        <v>52</v>
      </c>
      <c r="AN77" s="325" t="s">
        <v>52</v>
      </c>
      <c r="AO77" s="325" t="s">
        <v>52</v>
      </c>
      <c r="AP77" s="278" t="s">
        <v>52</v>
      </c>
      <c r="AQ77" s="325" t="s">
        <v>52</v>
      </c>
      <c r="AR77" s="325" t="s">
        <v>52</v>
      </c>
      <c r="AS77" s="325" t="s">
        <v>52</v>
      </c>
      <c r="AT77" s="325" t="s">
        <v>52</v>
      </c>
    </row>
    <row r="78" spans="1:47" ht="15.95" customHeight="1">
      <c r="A78" s="387" t="s">
        <v>419</v>
      </c>
      <c r="B78" s="300">
        <f>C78/D78</f>
        <v>0.90476190476190477</v>
      </c>
      <c r="C78" s="375">
        <f t="shared" ref="C78" si="26">COUNTIF(E78:AT78,"Yes")</f>
        <v>38</v>
      </c>
      <c r="D78" s="414" cm="1">
        <f t="array" ref="D78">SUM(COUNTIFS(E78:AT78,{"Yes","No"}))</f>
        <v>42</v>
      </c>
      <c r="E78" s="329" t="str">
        <f t="shared" ref="E78:AT78" si="27">IF(OR(E79="Yes",E80="Yes"),"Yes","-")</f>
        <v>Yes</v>
      </c>
      <c r="F78" s="329" t="str">
        <f>IF(OR(F79="Yes",F80="Yes"),"Yes","-")</f>
        <v>Yes</v>
      </c>
      <c r="G78" s="329" t="str">
        <f t="shared" si="27"/>
        <v>Yes</v>
      </c>
      <c r="H78" s="329" t="str">
        <f>IF(OR(H79="Yes",H80="Yes"),"Yes","-")</f>
        <v>Yes</v>
      </c>
      <c r="I78" s="329" t="str">
        <f t="shared" si="27"/>
        <v>Yes</v>
      </c>
      <c r="J78" s="329" t="s">
        <v>53</v>
      </c>
      <c r="K78" s="329" t="str">
        <f t="shared" ref="K78:P78" si="28">IF(OR(K79="Yes",K80="Yes"),"Yes","-")</f>
        <v>Yes</v>
      </c>
      <c r="L78" s="329" t="s">
        <v>53</v>
      </c>
      <c r="M78" s="329" t="str">
        <f t="shared" si="28"/>
        <v>Yes</v>
      </c>
      <c r="N78" s="329" t="str">
        <f t="shared" si="28"/>
        <v>Yes</v>
      </c>
      <c r="O78" s="329" t="str">
        <f t="shared" si="28"/>
        <v>Yes</v>
      </c>
      <c r="P78" s="329" t="str">
        <f t="shared" si="28"/>
        <v>Yes</v>
      </c>
      <c r="Q78" s="329" t="str">
        <f t="shared" si="27"/>
        <v>Yes</v>
      </c>
      <c r="R78" s="329" t="str">
        <f t="shared" si="27"/>
        <v>Yes</v>
      </c>
      <c r="S78" s="329" t="str">
        <f>IF(OR(S79="Yes",S80="Yes"),"Yes","-")</f>
        <v>Yes</v>
      </c>
      <c r="T78" s="329" t="str">
        <f>IF(OR(T79="Yes",T80="Yes"),"Yes","-")</f>
        <v>Yes</v>
      </c>
      <c r="U78" s="527" t="str">
        <f>IF(OR(U79="Yes",U80="Yes"),"Yes","-")</f>
        <v>Yes</v>
      </c>
      <c r="V78" s="330" t="str">
        <f>IF(OR(V79="Yes",V80="Yes"),"Yes","-")</f>
        <v>Yes</v>
      </c>
      <c r="W78" s="528" t="str">
        <f t="shared" si="27"/>
        <v>Yes</v>
      </c>
      <c r="X78" s="329" t="str">
        <f t="shared" si="27"/>
        <v>Yes</v>
      </c>
      <c r="Y78" s="329" t="s">
        <v>53</v>
      </c>
      <c r="Z78" s="329" t="str">
        <f t="shared" si="27"/>
        <v>Yes</v>
      </c>
      <c r="AA78" s="329" t="s">
        <v>53</v>
      </c>
      <c r="AB78" s="329" t="str">
        <f t="shared" si="27"/>
        <v>Yes</v>
      </c>
      <c r="AC78" s="329" t="str">
        <f>IF(OR(AC79="Yes",AC80="Yes"),"Yes","-")</f>
        <v>Yes</v>
      </c>
      <c r="AD78" s="329" t="str">
        <f>IF(OR(AD79="Yes",AD80="Yes"),"Yes","-")</f>
        <v>Yes</v>
      </c>
      <c r="AE78" s="329" t="str">
        <f>IF(OR(AE79="Yes",AE80="Yes"),"Yes","-")</f>
        <v>Yes</v>
      </c>
      <c r="AF78" s="329" t="str">
        <f t="shared" si="27"/>
        <v>Yes</v>
      </c>
      <c r="AG78" s="329" t="str">
        <f t="shared" si="27"/>
        <v>Yes</v>
      </c>
      <c r="AH78" s="329" t="str">
        <f t="shared" si="27"/>
        <v>Yes</v>
      </c>
      <c r="AI78" s="329" t="str">
        <f>IF(OR(AI79="Yes",AI80="Yes"),"Yes","-")</f>
        <v>Yes</v>
      </c>
      <c r="AJ78" s="329" t="str">
        <f t="shared" si="27"/>
        <v>Yes</v>
      </c>
      <c r="AK78" s="329" t="str">
        <f t="shared" si="27"/>
        <v>Yes</v>
      </c>
      <c r="AL78" s="329" t="str">
        <f>IF(OR(AL79="Yes",AL80="Yes"),"Yes","-")</f>
        <v>Yes</v>
      </c>
      <c r="AM78" s="329" t="str">
        <f t="shared" si="27"/>
        <v>Yes</v>
      </c>
      <c r="AN78" s="329" t="str">
        <f t="shared" si="27"/>
        <v>Yes</v>
      </c>
      <c r="AO78" s="329" t="str">
        <f t="shared" si="27"/>
        <v>Yes</v>
      </c>
      <c r="AP78" s="329" t="str">
        <f>IF(OR(AP79="Yes",AP80="Yes"),"Yes","-")</f>
        <v>Yes</v>
      </c>
      <c r="AQ78" s="329" t="str">
        <f t="shared" si="27"/>
        <v>Yes</v>
      </c>
      <c r="AR78" s="329" t="str">
        <f t="shared" si="27"/>
        <v>Yes</v>
      </c>
      <c r="AS78" s="329" t="str">
        <f t="shared" si="27"/>
        <v>Yes</v>
      </c>
      <c r="AT78" s="329" t="str">
        <f t="shared" si="27"/>
        <v>Yes</v>
      </c>
    </row>
    <row r="79" spans="1:47" ht="15.95" customHeight="1">
      <c r="A79" s="526" t="s">
        <v>420</v>
      </c>
      <c r="B79" s="300"/>
      <c r="C79" s="325"/>
      <c r="D79" s="333"/>
      <c r="E79" s="325" t="s">
        <v>52</v>
      </c>
      <c r="F79" s="278" t="s">
        <v>52</v>
      </c>
      <c r="G79" s="325" t="s">
        <v>52</v>
      </c>
      <c r="H79" s="278" t="s">
        <v>52</v>
      </c>
      <c r="I79" s="325" t="s">
        <v>52</v>
      </c>
      <c r="J79" s="325" t="s">
        <v>53</v>
      </c>
      <c r="K79" s="278" t="s">
        <v>52</v>
      </c>
      <c r="L79" s="278" t="s">
        <v>53</v>
      </c>
      <c r="M79" s="278" t="s">
        <v>52</v>
      </c>
      <c r="N79" s="331" t="s">
        <v>52</v>
      </c>
      <c r="O79" s="278" t="s">
        <v>52</v>
      </c>
      <c r="P79" s="325" t="s">
        <v>53</v>
      </c>
      <c r="Q79" s="325" t="s">
        <v>52</v>
      </c>
      <c r="R79" s="325" t="s">
        <v>52</v>
      </c>
      <c r="S79" s="278" t="s">
        <v>52</v>
      </c>
      <c r="T79" s="278" t="s">
        <v>52</v>
      </c>
      <c r="U79" s="392" t="s">
        <v>52</v>
      </c>
      <c r="V79" s="332" t="s">
        <v>52</v>
      </c>
      <c r="W79" s="323" t="s">
        <v>53</v>
      </c>
      <c r="X79" s="325" t="s">
        <v>52</v>
      </c>
      <c r="Y79" s="325" t="s">
        <v>53</v>
      </c>
      <c r="Z79" s="325" t="s">
        <v>52</v>
      </c>
      <c r="AA79" s="278" t="s">
        <v>53</v>
      </c>
      <c r="AB79" s="325" t="s">
        <v>53</v>
      </c>
      <c r="AC79" s="278" t="s">
        <v>52</v>
      </c>
      <c r="AD79" s="278" t="s">
        <v>52</v>
      </c>
      <c r="AE79" s="278" t="s">
        <v>52</v>
      </c>
      <c r="AF79" s="325" t="s">
        <v>52</v>
      </c>
      <c r="AG79" s="325" t="s">
        <v>52</v>
      </c>
      <c r="AH79" s="325" t="s">
        <v>52</v>
      </c>
      <c r="AI79" s="278" t="s">
        <v>52</v>
      </c>
      <c r="AJ79" s="325" t="s">
        <v>59</v>
      </c>
      <c r="AK79" s="325" t="s">
        <v>52</v>
      </c>
      <c r="AL79" s="278" t="s">
        <v>52</v>
      </c>
      <c r="AM79" s="325" t="s">
        <v>52</v>
      </c>
      <c r="AN79" s="325" t="s">
        <v>52</v>
      </c>
      <c r="AO79" s="325" t="s">
        <v>52</v>
      </c>
      <c r="AP79" s="278" t="s">
        <v>52</v>
      </c>
      <c r="AQ79" s="325" t="s">
        <v>52</v>
      </c>
      <c r="AR79" s="325" t="s">
        <v>52</v>
      </c>
      <c r="AS79" s="325" t="s">
        <v>52</v>
      </c>
      <c r="AT79" s="325" t="s">
        <v>52</v>
      </c>
    </row>
    <row r="80" spans="1:47" ht="15.95" customHeight="1">
      <c r="A80" s="526" t="s">
        <v>421</v>
      </c>
      <c r="B80" s="300"/>
      <c r="C80" s="325"/>
      <c r="D80" s="333"/>
      <c r="E80" s="325" t="s">
        <v>52</v>
      </c>
      <c r="F80" s="278" t="s">
        <v>52</v>
      </c>
      <c r="G80" s="325" t="s">
        <v>52</v>
      </c>
      <c r="H80" s="278" t="s">
        <v>52</v>
      </c>
      <c r="I80" s="325" t="s">
        <v>52</v>
      </c>
      <c r="J80" s="325" t="s">
        <v>53</v>
      </c>
      <c r="K80" s="278" t="s">
        <v>52</v>
      </c>
      <c r="L80" s="278" t="s">
        <v>53</v>
      </c>
      <c r="M80" s="278" t="s">
        <v>52</v>
      </c>
      <c r="N80" s="325" t="s">
        <v>59</v>
      </c>
      <c r="O80" s="278" t="s">
        <v>52</v>
      </c>
      <c r="P80" s="278" t="s">
        <v>52</v>
      </c>
      <c r="Q80" s="325" t="s">
        <v>52</v>
      </c>
      <c r="R80" s="325" t="s">
        <v>53</v>
      </c>
      <c r="S80" s="278" t="s">
        <v>52</v>
      </c>
      <c r="T80" s="278" t="s">
        <v>52</v>
      </c>
      <c r="U80" s="392" t="s">
        <v>52</v>
      </c>
      <c r="V80" s="332" t="s">
        <v>52</v>
      </c>
      <c r="W80" s="323" t="s">
        <v>52</v>
      </c>
      <c r="X80" s="325" t="s">
        <v>52</v>
      </c>
      <c r="Y80" s="325" t="s">
        <v>53</v>
      </c>
      <c r="Z80" s="325" t="s">
        <v>52</v>
      </c>
      <c r="AA80" s="278" t="s">
        <v>53</v>
      </c>
      <c r="AB80" s="325" t="s">
        <v>52</v>
      </c>
      <c r="AC80" s="278" t="s">
        <v>52</v>
      </c>
      <c r="AD80" s="278" t="s">
        <v>52</v>
      </c>
      <c r="AE80" s="278" t="s">
        <v>52</v>
      </c>
      <c r="AF80" s="325" t="s">
        <v>52</v>
      </c>
      <c r="AG80" s="325" t="s">
        <v>52</v>
      </c>
      <c r="AH80" s="325" t="s">
        <v>52</v>
      </c>
      <c r="AI80" s="278" t="s">
        <v>52</v>
      </c>
      <c r="AJ80" s="325" t="s">
        <v>52</v>
      </c>
      <c r="AK80" s="325" t="s">
        <v>59</v>
      </c>
      <c r="AL80" s="278" t="s">
        <v>52</v>
      </c>
      <c r="AM80" s="325" t="s">
        <v>52</v>
      </c>
      <c r="AN80" s="325" t="s">
        <v>52</v>
      </c>
      <c r="AO80" s="325" t="s">
        <v>52</v>
      </c>
      <c r="AP80" s="278" t="s">
        <v>52</v>
      </c>
      <c r="AQ80" s="325" t="s">
        <v>52</v>
      </c>
      <c r="AR80" s="325" t="s">
        <v>52</v>
      </c>
      <c r="AS80" s="325" t="s">
        <v>52</v>
      </c>
      <c r="AT80" s="325" t="s">
        <v>52</v>
      </c>
    </row>
    <row r="81" spans="1:46" ht="15.95" customHeight="1">
      <c r="A81" s="387" t="s">
        <v>422</v>
      </c>
      <c r="B81" s="300">
        <f>C81/D81</f>
        <v>0.90243902439024393</v>
      </c>
      <c r="C81" s="375">
        <f t="shared" ref="C81" si="29">COUNTIF(E81:AT81,"Yes")</f>
        <v>37</v>
      </c>
      <c r="D81" s="414" cm="1">
        <f t="array" ref="D81">SUM(COUNTIFS(E81:AT81,{"Yes","No"}))</f>
        <v>41</v>
      </c>
      <c r="E81" s="329" t="str">
        <f t="shared" ref="E81:AT81" si="30">IF(OR(E82="Yes",E83="Yes"),"Yes","-")</f>
        <v>Yes</v>
      </c>
      <c r="F81" s="329" t="str">
        <f>IF(OR(F82="Yes",F83="Yes"),"Yes","-")</f>
        <v>Yes</v>
      </c>
      <c r="G81" s="329" t="str">
        <f t="shared" si="30"/>
        <v>Yes</v>
      </c>
      <c r="H81" s="329" t="str">
        <f>IF(OR(H82="Yes",H83="Yes"),"Yes","-")</f>
        <v>Yes</v>
      </c>
      <c r="I81" s="329" t="str">
        <f t="shared" si="30"/>
        <v>Yes</v>
      </c>
      <c r="J81" s="329" t="s">
        <v>53</v>
      </c>
      <c r="K81" s="329" t="str">
        <f t="shared" ref="K81:P81" si="31">IF(OR(K82="Yes",K83="Yes"),"Yes","-")</f>
        <v>Yes</v>
      </c>
      <c r="L81" s="329" t="s">
        <v>53</v>
      </c>
      <c r="M81" s="329" t="str">
        <f t="shared" si="31"/>
        <v>Yes</v>
      </c>
      <c r="N81" s="329" t="str">
        <f t="shared" si="31"/>
        <v>Yes</v>
      </c>
      <c r="O81" s="329" t="str">
        <f t="shared" si="31"/>
        <v>Yes</v>
      </c>
      <c r="P81" s="329" t="str">
        <f t="shared" si="31"/>
        <v>-</v>
      </c>
      <c r="Q81" s="329" t="str">
        <f t="shared" si="30"/>
        <v>Yes</v>
      </c>
      <c r="R81" s="329" t="str">
        <f t="shared" si="30"/>
        <v>Yes</v>
      </c>
      <c r="S81" s="329" t="str">
        <f>IF(OR(S82="Yes",S83="Yes"),"Yes","-")</f>
        <v>Yes</v>
      </c>
      <c r="T81" s="329" t="str">
        <f>IF(OR(T82="Yes",T83="Yes"),"Yes","-")</f>
        <v>Yes</v>
      </c>
      <c r="U81" s="527" t="str">
        <f>IF(OR(U82="Yes",U83="Yes"),"Yes","-")</f>
        <v>Yes</v>
      </c>
      <c r="V81" s="330" t="str">
        <f>IF(OR(V82="Yes",V83="Yes"),"Yes","-")</f>
        <v>Yes</v>
      </c>
      <c r="W81" s="528" t="str">
        <f t="shared" si="30"/>
        <v>Yes</v>
      </c>
      <c r="X81" s="329" t="str">
        <f t="shared" si="30"/>
        <v>Yes</v>
      </c>
      <c r="Y81" s="329" t="str">
        <f t="shared" si="30"/>
        <v>Yes</v>
      </c>
      <c r="Z81" s="329" t="str">
        <f t="shared" si="30"/>
        <v>Yes</v>
      </c>
      <c r="AA81" s="329" t="s">
        <v>53</v>
      </c>
      <c r="AB81" s="329" t="str">
        <f t="shared" si="30"/>
        <v>Yes</v>
      </c>
      <c r="AC81" s="329" t="s">
        <v>53</v>
      </c>
      <c r="AD81" s="329" t="str">
        <f>IF(OR(AD82="Yes",AD83="Yes"),"Yes","-")</f>
        <v>Yes</v>
      </c>
      <c r="AE81" s="329" t="str">
        <f>IF(OR(AE82="Yes",AE83="Yes"),"Yes","-")</f>
        <v>Yes</v>
      </c>
      <c r="AF81" s="329" t="str">
        <f t="shared" si="30"/>
        <v>Yes</v>
      </c>
      <c r="AG81" s="329" t="str">
        <f t="shared" si="30"/>
        <v>Yes</v>
      </c>
      <c r="AH81" s="329" t="str">
        <f t="shared" si="30"/>
        <v>Yes</v>
      </c>
      <c r="AI81" s="329" t="str">
        <f>IF(OR(AI82="Yes",AI83="Yes"),"Yes","-")</f>
        <v>Yes</v>
      </c>
      <c r="AJ81" s="329" t="str">
        <f t="shared" si="30"/>
        <v>Yes</v>
      </c>
      <c r="AK81" s="329" t="str">
        <f t="shared" si="30"/>
        <v>Yes</v>
      </c>
      <c r="AL81" s="329" t="str">
        <f>IF(OR(AL82="Yes",AL83="Yes"),"Yes","-")</f>
        <v>Yes</v>
      </c>
      <c r="AM81" s="329" t="str">
        <f t="shared" si="30"/>
        <v>Yes</v>
      </c>
      <c r="AN81" s="329" t="str">
        <f t="shared" si="30"/>
        <v>Yes</v>
      </c>
      <c r="AO81" s="329" t="str">
        <f t="shared" si="30"/>
        <v>Yes</v>
      </c>
      <c r="AP81" s="329" t="str">
        <f>IF(OR(AP82="Yes",AP83="Yes"),"Yes","-")</f>
        <v>Yes</v>
      </c>
      <c r="AQ81" s="329" t="str">
        <f t="shared" si="30"/>
        <v>Yes</v>
      </c>
      <c r="AR81" s="329" t="str">
        <f t="shared" si="30"/>
        <v>Yes</v>
      </c>
      <c r="AS81" s="329" t="str">
        <f t="shared" si="30"/>
        <v>Yes</v>
      </c>
      <c r="AT81" s="329" t="str">
        <f t="shared" si="30"/>
        <v>Yes</v>
      </c>
    </row>
    <row r="82" spans="1:46" ht="15.95" customHeight="1">
      <c r="A82" s="526" t="s">
        <v>423</v>
      </c>
      <c r="B82" s="300"/>
      <c r="C82" s="325"/>
      <c r="D82" s="333"/>
      <c r="E82" s="325" t="s">
        <v>52</v>
      </c>
      <c r="F82" s="278" t="s">
        <v>52</v>
      </c>
      <c r="G82" s="325" t="s">
        <v>52</v>
      </c>
      <c r="H82" s="278" t="s">
        <v>52</v>
      </c>
      <c r="I82" s="325" t="s">
        <v>52</v>
      </c>
      <c r="J82" s="325" t="s">
        <v>53</v>
      </c>
      <c r="K82" s="278" t="s">
        <v>52</v>
      </c>
      <c r="L82" s="278" t="s">
        <v>53</v>
      </c>
      <c r="M82" s="278" t="s">
        <v>52</v>
      </c>
      <c r="N82" s="331" t="s">
        <v>52</v>
      </c>
      <c r="O82" s="278" t="s">
        <v>52</v>
      </c>
      <c r="P82" s="325" t="s">
        <v>53</v>
      </c>
      <c r="Q82" s="325" t="s">
        <v>52</v>
      </c>
      <c r="R82" s="325" t="s">
        <v>52</v>
      </c>
      <c r="S82" s="278" t="s">
        <v>52</v>
      </c>
      <c r="T82" s="278" t="s">
        <v>52</v>
      </c>
      <c r="U82" s="392" t="s">
        <v>52</v>
      </c>
      <c r="V82" s="332" t="s">
        <v>52</v>
      </c>
      <c r="W82" s="323" t="s">
        <v>53</v>
      </c>
      <c r="X82" s="325" t="s">
        <v>52</v>
      </c>
      <c r="Y82" s="325" t="s">
        <v>52</v>
      </c>
      <c r="Z82" s="325" t="s">
        <v>52</v>
      </c>
      <c r="AA82" s="278" t="s">
        <v>53</v>
      </c>
      <c r="AB82" s="325" t="s">
        <v>53</v>
      </c>
      <c r="AC82" s="331" t="s">
        <v>53</v>
      </c>
      <c r="AD82" s="278" t="s">
        <v>52</v>
      </c>
      <c r="AE82" s="278" t="s">
        <v>52</v>
      </c>
      <c r="AF82" s="325" t="s">
        <v>52</v>
      </c>
      <c r="AG82" s="325" t="s">
        <v>52</v>
      </c>
      <c r="AH82" s="325" t="s">
        <v>52</v>
      </c>
      <c r="AI82" s="278" t="s">
        <v>52</v>
      </c>
      <c r="AJ82" s="325" t="s">
        <v>59</v>
      </c>
      <c r="AK82" s="325" t="s">
        <v>52</v>
      </c>
      <c r="AL82" s="278" t="s">
        <v>52</v>
      </c>
      <c r="AM82" s="325" t="s">
        <v>52</v>
      </c>
      <c r="AN82" s="325" t="s">
        <v>52</v>
      </c>
      <c r="AO82" s="325" t="s">
        <v>52</v>
      </c>
      <c r="AP82" s="325" t="s">
        <v>59</v>
      </c>
      <c r="AQ82" s="325" t="s">
        <v>52</v>
      </c>
      <c r="AR82" s="325" t="s">
        <v>52</v>
      </c>
      <c r="AS82" s="325" t="s">
        <v>52</v>
      </c>
      <c r="AT82" s="325" t="s">
        <v>52</v>
      </c>
    </row>
    <row r="83" spans="1:46" ht="15.95" customHeight="1">
      <c r="A83" s="526" t="s">
        <v>424</v>
      </c>
      <c r="B83" s="300"/>
      <c r="C83" s="325"/>
      <c r="D83" s="333"/>
      <c r="E83" s="325" t="s">
        <v>52</v>
      </c>
      <c r="F83" s="278" t="s">
        <v>52</v>
      </c>
      <c r="G83" s="325" t="s">
        <v>52</v>
      </c>
      <c r="H83" s="278" t="s">
        <v>52</v>
      </c>
      <c r="I83" s="325" t="s">
        <v>52</v>
      </c>
      <c r="J83" s="325" t="s">
        <v>53</v>
      </c>
      <c r="K83" s="278" t="s">
        <v>52</v>
      </c>
      <c r="L83" s="278" t="s">
        <v>53</v>
      </c>
      <c r="M83" s="278" t="s">
        <v>52</v>
      </c>
      <c r="N83" s="325" t="s">
        <v>59</v>
      </c>
      <c r="O83" s="278" t="s">
        <v>52</v>
      </c>
      <c r="P83" s="278" t="s">
        <v>59</v>
      </c>
      <c r="Q83" s="325" t="s">
        <v>52</v>
      </c>
      <c r="R83" s="325" t="s">
        <v>52</v>
      </c>
      <c r="S83" s="278" t="s">
        <v>52</v>
      </c>
      <c r="T83" s="278" t="s">
        <v>52</v>
      </c>
      <c r="U83" s="392" t="s">
        <v>52</v>
      </c>
      <c r="V83" s="332" t="s">
        <v>52</v>
      </c>
      <c r="W83" s="323" t="s">
        <v>52</v>
      </c>
      <c r="X83" s="325" t="s">
        <v>52</v>
      </c>
      <c r="Y83" s="325" t="s">
        <v>53</v>
      </c>
      <c r="Z83" s="325" t="s">
        <v>52</v>
      </c>
      <c r="AA83" s="278" t="s">
        <v>53</v>
      </c>
      <c r="AB83" s="325" t="s">
        <v>52</v>
      </c>
      <c r="AC83" s="331" t="s">
        <v>53</v>
      </c>
      <c r="AD83" s="325" t="s">
        <v>59</v>
      </c>
      <c r="AE83" s="278" t="s">
        <v>52</v>
      </c>
      <c r="AF83" s="325" t="s">
        <v>52</v>
      </c>
      <c r="AG83" s="325" t="s">
        <v>52</v>
      </c>
      <c r="AH83" s="325" t="s">
        <v>52</v>
      </c>
      <c r="AI83" s="278" t="s">
        <v>52</v>
      </c>
      <c r="AJ83" s="325" t="s">
        <v>52</v>
      </c>
      <c r="AK83" s="325" t="s">
        <v>52</v>
      </c>
      <c r="AL83" s="278" t="s">
        <v>52</v>
      </c>
      <c r="AM83" s="325" t="s">
        <v>59</v>
      </c>
      <c r="AN83" s="325" t="s">
        <v>52</v>
      </c>
      <c r="AO83" s="325" t="s">
        <v>52</v>
      </c>
      <c r="AP83" s="278" t="s">
        <v>52</v>
      </c>
      <c r="AQ83" s="325" t="s">
        <v>52</v>
      </c>
      <c r="AR83" s="325" t="s">
        <v>52</v>
      </c>
      <c r="AS83" s="325" t="s">
        <v>52</v>
      </c>
      <c r="AT83" s="325" t="s">
        <v>52</v>
      </c>
    </row>
    <row r="84" spans="1:46" ht="15.95" customHeight="1">
      <c r="A84" s="387" t="s">
        <v>425</v>
      </c>
      <c r="B84" s="300">
        <f>C84/D84</f>
        <v>0.95238095238095233</v>
      </c>
      <c r="C84" s="375">
        <f t="shared" ref="C84" si="32">COUNTIF(E84:AT84,"Yes")</f>
        <v>40</v>
      </c>
      <c r="D84" s="414" cm="1">
        <f t="array" ref="D84">SUM(COUNTIFS(E84:AT84,{"Yes","No"}))</f>
        <v>42</v>
      </c>
      <c r="E84" s="329" t="str">
        <f t="shared" ref="E84:AT84" si="33">IF(OR(E85="Yes",E86="Yes"),"Yes","-")</f>
        <v>Yes</v>
      </c>
      <c r="F84" s="329" t="str">
        <f>IF(OR(F85="Yes",F86="Yes"),"Yes","-")</f>
        <v>Yes</v>
      </c>
      <c r="G84" s="329" t="str">
        <f t="shared" si="33"/>
        <v>Yes</v>
      </c>
      <c r="H84" s="329" t="str">
        <f>IF(OR(H85="Yes",H86="Yes"),"Yes","-")</f>
        <v>Yes</v>
      </c>
      <c r="I84" s="329" t="str">
        <f t="shared" si="33"/>
        <v>Yes</v>
      </c>
      <c r="J84" s="329" t="str">
        <f t="shared" si="33"/>
        <v>Yes</v>
      </c>
      <c r="K84" s="329" t="str">
        <f t="shared" si="33"/>
        <v>Yes</v>
      </c>
      <c r="L84" s="329" t="s">
        <v>53</v>
      </c>
      <c r="M84" s="329" t="str">
        <f t="shared" si="33"/>
        <v>Yes</v>
      </c>
      <c r="N84" s="329" t="str">
        <f t="shared" si="33"/>
        <v>Yes</v>
      </c>
      <c r="O84" s="329" t="str">
        <f t="shared" si="33"/>
        <v>Yes</v>
      </c>
      <c r="P84" s="329" t="str">
        <f t="shared" si="33"/>
        <v>Yes</v>
      </c>
      <c r="Q84" s="329" t="str">
        <f t="shared" si="33"/>
        <v>Yes</v>
      </c>
      <c r="R84" s="329" t="str">
        <f t="shared" si="33"/>
        <v>Yes</v>
      </c>
      <c r="S84" s="329" t="str">
        <f>IF(OR(S85="Yes",S86="Yes"),"Yes","-")</f>
        <v>Yes</v>
      </c>
      <c r="T84" s="329" t="str">
        <f>IF(OR(T85="Yes",T86="Yes"),"Yes","-")</f>
        <v>Yes</v>
      </c>
      <c r="U84" s="527" t="str">
        <f>IF(OR(U85="Yes",U86="Yes"),"Yes","-")</f>
        <v>Yes</v>
      </c>
      <c r="V84" s="330" t="str">
        <f>IF(OR(V85="Yes",V86="Yes"),"Yes","-")</f>
        <v>Yes</v>
      </c>
      <c r="W84" s="528" t="str">
        <f t="shared" si="33"/>
        <v>Yes</v>
      </c>
      <c r="X84" s="329" t="str">
        <f t="shared" si="33"/>
        <v>Yes</v>
      </c>
      <c r="Y84" s="329" t="str">
        <f t="shared" si="33"/>
        <v>Yes</v>
      </c>
      <c r="Z84" s="329" t="str">
        <f t="shared" si="33"/>
        <v>Yes</v>
      </c>
      <c r="AA84" s="329" t="s">
        <v>53</v>
      </c>
      <c r="AB84" s="329" t="str">
        <f t="shared" si="33"/>
        <v>Yes</v>
      </c>
      <c r="AC84" s="329" t="str">
        <f>IF(OR(AC85="Yes",AC86="Yes"),"Yes","-")</f>
        <v>Yes</v>
      </c>
      <c r="AD84" s="329" t="str">
        <f>IF(OR(AD85="Yes",AD86="Yes"),"Yes","-")</f>
        <v>Yes</v>
      </c>
      <c r="AE84" s="329" t="str">
        <f>IF(OR(AE85="Yes",AE86="Yes"),"Yes","-")</f>
        <v>Yes</v>
      </c>
      <c r="AF84" s="329" t="str">
        <f t="shared" si="33"/>
        <v>Yes</v>
      </c>
      <c r="AG84" s="329" t="str">
        <f t="shared" si="33"/>
        <v>Yes</v>
      </c>
      <c r="AH84" s="329" t="str">
        <f t="shared" si="33"/>
        <v>Yes</v>
      </c>
      <c r="AI84" s="329" t="str">
        <f>IF(OR(AI85="Yes",AI86="Yes"),"Yes","-")</f>
        <v>Yes</v>
      </c>
      <c r="AJ84" s="329" t="str">
        <f t="shared" si="33"/>
        <v>Yes</v>
      </c>
      <c r="AK84" s="329" t="str">
        <f t="shared" si="33"/>
        <v>Yes</v>
      </c>
      <c r="AL84" s="329" t="str">
        <f>IF(OR(AL85="Yes",AL86="Yes"),"Yes","-")</f>
        <v>Yes</v>
      </c>
      <c r="AM84" s="329" t="str">
        <f t="shared" si="33"/>
        <v>Yes</v>
      </c>
      <c r="AN84" s="329" t="str">
        <f t="shared" si="33"/>
        <v>Yes</v>
      </c>
      <c r="AO84" s="329" t="str">
        <f t="shared" si="33"/>
        <v>Yes</v>
      </c>
      <c r="AP84" s="329" t="str">
        <f>IF(OR(AP85="Yes",AP86="Yes"),"Yes","-")</f>
        <v>Yes</v>
      </c>
      <c r="AQ84" s="329" t="str">
        <f t="shared" si="33"/>
        <v>Yes</v>
      </c>
      <c r="AR84" s="329" t="str">
        <f t="shared" si="33"/>
        <v>Yes</v>
      </c>
      <c r="AS84" s="329" t="str">
        <f t="shared" si="33"/>
        <v>Yes</v>
      </c>
      <c r="AT84" s="329" t="str">
        <f t="shared" si="33"/>
        <v>Yes</v>
      </c>
    </row>
    <row r="85" spans="1:46" ht="15.95" customHeight="1">
      <c r="A85" s="526" t="s">
        <v>426</v>
      </c>
      <c r="B85" s="300"/>
      <c r="C85" s="325"/>
      <c r="D85" s="333"/>
      <c r="E85" s="325" t="s">
        <v>52</v>
      </c>
      <c r="F85" s="278" t="s">
        <v>52</v>
      </c>
      <c r="G85" s="325" t="s">
        <v>52</v>
      </c>
      <c r="H85" s="278" t="s">
        <v>52</v>
      </c>
      <c r="I85" s="325" t="s">
        <v>52</v>
      </c>
      <c r="J85" s="278" t="s">
        <v>52</v>
      </c>
      <c r="K85" s="278" t="s">
        <v>52</v>
      </c>
      <c r="L85" s="278" t="s">
        <v>53</v>
      </c>
      <c r="M85" s="278" t="s">
        <v>52</v>
      </c>
      <c r="N85" s="331" t="s">
        <v>52</v>
      </c>
      <c r="O85" s="278" t="s">
        <v>52</v>
      </c>
      <c r="P85" s="325" t="s">
        <v>53</v>
      </c>
      <c r="Q85" s="325" t="s">
        <v>52</v>
      </c>
      <c r="R85" s="325" t="s">
        <v>52</v>
      </c>
      <c r="S85" s="278" t="s">
        <v>52</v>
      </c>
      <c r="T85" s="278" t="s">
        <v>52</v>
      </c>
      <c r="U85" s="392" t="s">
        <v>52</v>
      </c>
      <c r="V85" s="332" t="s">
        <v>52</v>
      </c>
      <c r="W85" s="323" t="s">
        <v>53</v>
      </c>
      <c r="X85" s="325" t="s">
        <v>52</v>
      </c>
      <c r="Y85" s="325" t="s">
        <v>52</v>
      </c>
      <c r="Z85" s="325" t="s">
        <v>52</v>
      </c>
      <c r="AA85" s="278" t="s">
        <v>53</v>
      </c>
      <c r="AB85" s="325" t="s">
        <v>53</v>
      </c>
      <c r="AC85" s="278" t="s">
        <v>52</v>
      </c>
      <c r="AD85" s="278" t="s">
        <v>52</v>
      </c>
      <c r="AE85" s="278" t="s">
        <v>52</v>
      </c>
      <c r="AF85" s="325" t="s">
        <v>52</v>
      </c>
      <c r="AG85" s="325" t="s">
        <v>52</v>
      </c>
      <c r="AH85" s="325" t="s">
        <v>52</v>
      </c>
      <c r="AI85" s="278" t="s">
        <v>52</v>
      </c>
      <c r="AJ85" s="325" t="s">
        <v>59</v>
      </c>
      <c r="AK85" s="325" t="s">
        <v>52</v>
      </c>
      <c r="AL85" s="278" t="s">
        <v>52</v>
      </c>
      <c r="AM85" s="325" t="s">
        <v>59</v>
      </c>
      <c r="AN85" s="325" t="s">
        <v>52</v>
      </c>
      <c r="AO85" s="325" t="s">
        <v>52</v>
      </c>
      <c r="AP85" s="278" t="s">
        <v>52</v>
      </c>
      <c r="AQ85" s="325" t="s">
        <v>52</v>
      </c>
      <c r="AR85" s="325" t="s">
        <v>52</v>
      </c>
      <c r="AS85" s="325" t="s">
        <v>52</v>
      </c>
      <c r="AT85" s="325" t="s">
        <v>52</v>
      </c>
    </row>
    <row r="86" spans="1:46" ht="15.95" customHeight="1">
      <c r="A86" s="526" t="s">
        <v>427</v>
      </c>
      <c r="B86" s="300"/>
      <c r="C86" s="325"/>
      <c r="D86" s="333"/>
      <c r="E86" s="325" t="s">
        <v>52</v>
      </c>
      <c r="F86" s="278" t="s">
        <v>52</v>
      </c>
      <c r="G86" s="325" t="s">
        <v>52</v>
      </c>
      <c r="H86" s="278" t="s">
        <v>52</v>
      </c>
      <c r="I86" s="325" t="s">
        <v>52</v>
      </c>
      <c r="J86" s="278" t="s">
        <v>52</v>
      </c>
      <c r="K86" s="278" t="s">
        <v>52</v>
      </c>
      <c r="L86" s="278" t="s">
        <v>53</v>
      </c>
      <c r="M86" s="278" t="s">
        <v>52</v>
      </c>
      <c r="N86" s="325" t="s">
        <v>59</v>
      </c>
      <c r="O86" s="278" t="s">
        <v>52</v>
      </c>
      <c r="P86" s="278" t="s">
        <v>52</v>
      </c>
      <c r="Q86" s="325" t="s">
        <v>52</v>
      </c>
      <c r="R86" s="325" t="s">
        <v>52</v>
      </c>
      <c r="S86" s="278" t="s">
        <v>52</v>
      </c>
      <c r="T86" s="278" t="s">
        <v>52</v>
      </c>
      <c r="U86" s="392" t="s">
        <v>52</v>
      </c>
      <c r="V86" s="332" t="s">
        <v>52</v>
      </c>
      <c r="W86" s="323" t="s">
        <v>52</v>
      </c>
      <c r="X86" s="325" t="s">
        <v>52</v>
      </c>
      <c r="Y86" s="325" t="s">
        <v>53</v>
      </c>
      <c r="Z86" s="325" t="s">
        <v>52</v>
      </c>
      <c r="AA86" s="278" t="s">
        <v>53</v>
      </c>
      <c r="AB86" s="325" t="s">
        <v>52</v>
      </c>
      <c r="AC86" s="278" t="s">
        <v>52</v>
      </c>
      <c r="AD86" s="278" t="s">
        <v>52</v>
      </c>
      <c r="AE86" s="278" t="s">
        <v>52</v>
      </c>
      <c r="AF86" s="325" t="s">
        <v>52</v>
      </c>
      <c r="AG86" s="325" t="s">
        <v>52</v>
      </c>
      <c r="AH86" s="325" t="s">
        <v>52</v>
      </c>
      <c r="AI86" s="278" t="s">
        <v>52</v>
      </c>
      <c r="AJ86" s="325" t="s">
        <v>52</v>
      </c>
      <c r="AK86" s="325" t="s">
        <v>52</v>
      </c>
      <c r="AL86" s="278" t="s">
        <v>52</v>
      </c>
      <c r="AM86" s="325" t="s">
        <v>52</v>
      </c>
      <c r="AN86" s="325" t="s">
        <v>52</v>
      </c>
      <c r="AO86" s="325" t="s">
        <v>52</v>
      </c>
      <c r="AP86" s="278" t="s">
        <v>52</v>
      </c>
      <c r="AQ86" s="325" t="s">
        <v>52</v>
      </c>
      <c r="AR86" s="325" t="s">
        <v>52</v>
      </c>
      <c r="AS86" s="325" t="s">
        <v>52</v>
      </c>
      <c r="AT86" s="325" t="s">
        <v>52</v>
      </c>
    </row>
    <row r="87" spans="1:46" ht="15.95" customHeight="1">
      <c r="A87" s="387" t="s">
        <v>428</v>
      </c>
      <c r="B87" s="300">
        <f>C87/D87</f>
        <v>1</v>
      </c>
      <c r="C87" s="375">
        <f t="shared" ref="C87" si="34">COUNTIF(E87:AT87,"Yes")</f>
        <v>42</v>
      </c>
      <c r="D87" s="414" cm="1">
        <f t="array" ref="D87">SUM(COUNTIFS(E87:AT87,{"Yes","No"}))</f>
        <v>42</v>
      </c>
      <c r="E87" s="329" t="str">
        <f t="shared" ref="E87:AT87" si="35">IF(OR(E88="Yes",E89="Yes"),"Yes","-")</f>
        <v>Yes</v>
      </c>
      <c r="F87" s="329" t="str">
        <f>IF(OR(F88="Yes",F89="Yes"),"Yes","-")</f>
        <v>Yes</v>
      </c>
      <c r="G87" s="329" t="str">
        <f t="shared" si="35"/>
        <v>Yes</v>
      </c>
      <c r="H87" s="329" t="str">
        <f>IF(OR(H88="Yes",H89="Yes"),"Yes","-")</f>
        <v>Yes</v>
      </c>
      <c r="I87" s="329" t="str">
        <f t="shared" si="35"/>
        <v>Yes</v>
      </c>
      <c r="J87" s="329" t="str">
        <f t="shared" si="35"/>
        <v>Yes</v>
      </c>
      <c r="K87" s="329" t="str">
        <f t="shared" si="35"/>
        <v>Yes</v>
      </c>
      <c r="L87" s="329" t="str">
        <f t="shared" si="35"/>
        <v>Yes</v>
      </c>
      <c r="M87" s="329" t="str">
        <f t="shared" si="35"/>
        <v>Yes</v>
      </c>
      <c r="N87" s="329" t="str">
        <f t="shared" si="35"/>
        <v>Yes</v>
      </c>
      <c r="O87" s="329" t="str">
        <f t="shared" si="35"/>
        <v>Yes</v>
      </c>
      <c r="P87" s="329" t="str">
        <f t="shared" si="35"/>
        <v>Yes</v>
      </c>
      <c r="Q87" s="329" t="str">
        <f t="shared" si="35"/>
        <v>Yes</v>
      </c>
      <c r="R87" s="329" t="str">
        <f t="shared" si="35"/>
        <v>Yes</v>
      </c>
      <c r="S87" s="329" t="str">
        <f>IF(OR(S88="Yes",S89="Yes"),"Yes","-")</f>
        <v>Yes</v>
      </c>
      <c r="T87" s="329" t="str">
        <f>IF(OR(T88="Yes",T89="Yes"),"Yes","-")</f>
        <v>Yes</v>
      </c>
      <c r="U87" s="527" t="str">
        <f>IF(OR(U88="Yes",U89="Yes"),"Yes","-")</f>
        <v>Yes</v>
      </c>
      <c r="V87" s="330" t="str">
        <f>IF(OR(V88="Yes",V89="Yes"),"Yes","-")</f>
        <v>Yes</v>
      </c>
      <c r="W87" s="528" t="str">
        <f t="shared" si="35"/>
        <v>Yes</v>
      </c>
      <c r="X87" s="329" t="str">
        <f t="shared" si="35"/>
        <v>Yes</v>
      </c>
      <c r="Y87" s="329" t="str">
        <f t="shared" si="35"/>
        <v>Yes</v>
      </c>
      <c r="Z87" s="329" t="str">
        <f t="shared" si="35"/>
        <v>Yes</v>
      </c>
      <c r="AA87" s="329" t="str">
        <f>IF(OR(AA88="Yes",AA89="Yes"),"Yes","-")</f>
        <v>Yes</v>
      </c>
      <c r="AB87" s="329" t="str">
        <f t="shared" si="35"/>
        <v>Yes</v>
      </c>
      <c r="AC87" s="329" t="str">
        <f>IF(OR(AC88="Yes",AC89="Yes"),"Yes","-")</f>
        <v>Yes</v>
      </c>
      <c r="AD87" s="329" t="str">
        <f>IF(OR(AD88="Yes",AD89="Yes"),"Yes","-")</f>
        <v>Yes</v>
      </c>
      <c r="AE87" s="329" t="str">
        <f>IF(OR(AE88="Yes",AE89="Yes"),"Yes","-")</f>
        <v>Yes</v>
      </c>
      <c r="AF87" s="329" t="str">
        <f t="shared" si="35"/>
        <v>Yes</v>
      </c>
      <c r="AG87" s="329" t="str">
        <f t="shared" si="35"/>
        <v>Yes</v>
      </c>
      <c r="AH87" s="329" t="str">
        <f t="shared" si="35"/>
        <v>Yes</v>
      </c>
      <c r="AI87" s="329" t="str">
        <f>IF(OR(AI88="Yes",AI89="Yes"),"Yes","-")</f>
        <v>Yes</v>
      </c>
      <c r="AJ87" s="329" t="str">
        <f t="shared" si="35"/>
        <v>Yes</v>
      </c>
      <c r="AK87" s="329" t="str">
        <f t="shared" si="35"/>
        <v>Yes</v>
      </c>
      <c r="AL87" s="329" t="str">
        <f>IF(OR(AL88="Yes",AL89="Yes"),"Yes","-")</f>
        <v>Yes</v>
      </c>
      <c r="AM87" s="329" t="str">
        <f t="shared" si="35"/>
        <v>Yes</v>
      </c>
      <c r="AN87" s="329" t="str">
        <f t="shared" si="35"/>
        <v>Yes</v>
      </c>
      <c r="AO87" s="329" t="str">
        <f t="shared" si="35"/>
        <v>Yes</v>
      </c>
      <c r="AP87" s="329" t="str">
        <f>IF(OR(AP88="Yes",AP89="Yes"),"Yes","-")</f>
        <v>Yes</v>
      </c>
      <c r="AQ87" s="329" t="str">
        <f t="shared" si="35"/>
        <v>Yes</v>
      </c>
      <c r="AR87" s="329" t="str">
        <f t="shared" si="35"/>
        <v>Yes</v>
      </c>
      <c r="AS87" s="329" t="str">
        <f t="shared" si="35"/>
        <v>Yes</v>
      </c>
      <c r="AT87" s="329" t="str">
        <f t="shared" si="35"/>
        <v>Yes</v>
      </c>
    </row>
    <row r="88" spans="1:46" ht="15.95" customHeight="1">
      <c r="A88" s="526" t="s">
        <v>429</v>
      </c>
      <c r="B88" s="300"/>
      <c r="C88" s="325"/>
      <c r="D88" s="333"/>
      <c r="E88" s="325" t="s">
        <v>52</v>
      </c>
      <c r="F88" s="278" t="s">
        <v>52</v>
      </c>
      <c r="G88" s="325" t="s">
        <v>52</v>
      </c>
      <c r="H88" s="278" t="s">
        <v>52</v>
      </c>
      <c r="I88" s="325" t="s">
        <v>52</v>
      </c>
      <c r="J88" s="278" t="s">
        <v>52</v>
      </c>
      <c r="K88" s="278" t="s">
        <v>52</v>
      </c>
      <c r="L88" s="278" t="s">
        <v>52</v>
      </c>
      <c r="M88" s="278" t="s">
        <v>52</v>
      </c>
      <c r="N88" s="331" t="s">
        <v>52</v>
      </c>
      <c r="O88" s="278" t="s">
        <v>52</v>
      </c>
      <c r="P88" s="325" t="s">
        <v>53</v>
      </c>
      <c r="Q88" s="325" t="s">
        <v>52</v>
      </c>
      <c r="R88" s="325" t="s">
        <v>52</v>
      </c>
      <c r="S88" s="278" t="s">
        <v>52</v>
      </c>
      <c r="T88" s="278" t="s">
        <v>52</v>
      </c>
      <c r="U88" s="392" t="s">
        <v>52</v>
      </c>
      <c r="V88" s="332" t="s">
        <v>52</v>
      </c>
      <c r="W88" s="323" t="s">
        <v>53</v>
      </c>
      <c r="X88" s="325" t="s">
        <v>52</v>
      </c>
      <c r="Y88" s="325" t="s">
        <v>52</v>
      </c>
      <c r="Z88" s="325" t="s">
        <v>52</v>
      </c>
      <c r="AA88" s="278" t="s">
        <v>52</v>
      </c>
      <c r="AB88" s="325" t="s">
        <v>53</v>
      </c>
      <c r="AC88" s="278" t="s">
        <v>52</v>
      </c>
      <c r="AD88" s="278" t="s">
        <v>52</v>
      </c>
      <c r="AE88" s="278" t="s">
        <v>52</v>
      </c>
      <c r="AF88" s="325" t="s">
        <v>52</v>
      </c>
      <c r="AG88" s="325" t="s">
        <v>52</v>
      </c>
      <c r="AH88" s="325" t="s">
        <v>52</v>
      </c>
      <c r="AI88" s="278" t="s">
        <v>52</v>
      </c>
      <c r="AJ88" s="325" t="s">
        <v>59</v>
      </c>
      <c r="AK88" s="325" t="s">
        <v>52</v>
      </c>
      <c r="AL88" s="278" t="s">
        <v>52</v>
      </c>
      <c r="AM88" s="325" t="s">
        <v>52</v>
      </c>
      <c r="AN88" s="325" t="s">
        <v>52</v>
      </c>
      <c r="AO88" s="325" t="s">
        <v>52</v>
      </c>
      <c r="AP88" s="278" t="s">
        <v>52</v>
      </c>
      <c r="AQ88" s="325" t="s">
        <v>52</v>
      </c>
      <c r="AR88" s="325" t="s">
        <v>59</v>
      </c>
      <c r="AS88" s="325" t="s">
        <v>52</v>
      </c>
      <c r="AT88" s="325" t="s">
        <v>52</v>
      </c>
    </row>
    <row r="89" spans="1:46" ht="15.95" customHeight="1">
      <c r="A89" s="526" t="s">
        <v>430</v>
      </c>
      <c r="B89" s="300"/>
      <c r="C89" s="325"/>
      <c r="D89" s="333"/>
      <c r="E89" s="325" t="s">
        <v>52</v>
      </c>
      <c r="F89" s="278" t="s">
        <v>52</v>
      </c>
      <c r="G89" s="325" t="s">
        <v>52</v>
      </c>
      <c r="H89" s="278" t="s">
        <v>52</v>
      </c>
      <c r="I89" s="325" t="s">
        <v>52</v>
      </c>
      <c r="J89" s="278" t="s">
        <v>52</v>
      </c>
      <c r="K89" s="278" t="s">
        <v>52</v>
      </c>
      <c r="L89" s="278" t="s">
        <v>52</v>
      </c>
      <c r="M89" s="278" t="s">
        <v>52</v>
      </c>
      <c r="N89" s="325" t="s">
        <v>59</v>
      </c>
      <c r="O89" s="278" t="s">
        <v>52</v>
      </c>
      <c r="P89" s="278" t="s">
        <v>52</v>
      </c>
      <c r="Q89" s="325" t="s">
        <v>52</v>
      </c>
      <c r="R89" s="325" t="s">
        <v>52</v>
      </c>
      <c r="S89" s="278" t="s">
        <v>52</v>
      </c>
      <c r="T89" s="278" t="s">
        <v>52</v>
      </c>
      <c r="U89" s="392" t="s">
        <v>52</v>
      </c>
      <c r="V89" s="332" t="s">
        <v>52</v>
      </c>
      <c r="W89" s="323" t="s">
        <v>52</v>
      </c>
      <c r="X89" s="325" t="s">
        <v>52</v>
      </c>
      <c r="Y89" s="325" t="s">
        <v>53</v>
      </c>
      <c r="Z89" s="325" t="s">
        <v>52</v>
      </c>
      <c r="AA89" s="278" t="s">
        <v>52</v>
      </c>
      <c r="AB89" s="325" t="s">
        <v>52</v>
      </c>
      <c r="AC89" s="278" t="s">
        <v>52</v>
      </c>
      <c r="AD89" s="278" t="s">
        <v>52</v>
      </c>
      <c r="AE89" s="278" t="s">
        <v>52</v>
      </c>
      <c r="AF89" s="325" t="s">
        <v>52</v>
      </c>
      <c r="AG89" s="325" t="s">
        <v>52</v>
      </c>
      <c r="AH89" s="325" t="s">
        <v>52</v>
      </c>
      <c r="AI89" s="278" t="s">
        <v>52</v>
      </c>
      <c r="AJ89" s="325" t="s">
        <v>52</v>
      </c>
      <c r="AK89" s="325" t="s">
        <v>52</v>
      </c>
      <c r="AL89" s="278" t="s">
        <v>52</v>
      </c>
      <c r="AM89" s="325" t="s">
        <v>52</v>
      </c>
      <c r="AN89" s="325" t="s">
        <v>52</v>
      </c>
      <c r="AO89" s="325" t="s">
        <v>52</v>
      </c>
      <c r="AP89" s="278" t="s">
        <v>52</v>
      </c>
      <c r="AQ89" s="325" t="s">
        <v>52</v>
      </c>
      <c r="AR89" s="325" t="s">
        <v>52</v>
      </c>
      <c r="AS89" s="325" t="s">
        <v>52</v>
      </c>
      <c r="AT89" s="325" t="s">
        <v>52</v>
      </c>
    </row>
    <row r="90" spans="1:46" ht="15.95" customHeight="1">
      <c r="A90" s="387" t="s">
        <v>431</v>
      </c>
      <c r="B90" s="300">
        <f>C90/D90</f>
        <v>0.75609756097560976</v>
      </c>
      <c r="C90" s="375">
        <f t="shared" ref="C90" si="36">COUNTIF(E90:AT90,"Yes")</f>
        <v>31</v>
      </c>
      <c r="D90" s="414" cm="1">
        <f t="array" ref="D90">SUM(COUNTIFS(E90:AT90,{"Yes","No"}))</f>
        <v>41</v>
      </c>
      <c r="E90" s="329" t="s">
        <v>53</v>
      </c>
      <c r="F90" s="329" t="str">
        <f>IF(OR(F91="Yes",F92="Yes"),"Yes","-")</f>
        <v>Yes</v>
      </c>
      <c r="G90" s="329" t="s">
        <v>53</v>
      </c>
      <c r="H90" s="329" t="str">
        <f>IF(OR(H91="Yes",H92="Yes"),"Yes","-")</f>
        <v>Yes</v>
      </c>
      <c r="I90" s="329" t="str">
        <f t="shared" ref="I90:AT90" si="37">IF(OR(I91="Yes",I92="Yes"),"Yes","-")</f>
        <v>Yes</v>
      </c>
      <c r="J90" s="329" t="str">
        <f t="shared" si="37"/>
        <v>Yes</v>
      </c>
      <c r="K90" s="329" t="str">
        <f t="shared" si="37"/>
        <v>Yes</v>
      </c>
      <c r="L90" s="329" t="s">
        <v>53</v>
      </c>
      <c r="M90" s="329" t="str">
        <f t="shared" si="37"/>
        <v>Yes</v>
      </c>
      <c r="N90" s="329" t="str">
        <f t="shared" si="37"/>
        <v>Yes</v>
      </c>
      <c r="O90" s="329" t="str">
        <f t="shared" si="37"/>
        <v>Yes</v>
      </c>
      <c r="P90" s="329" t="s">
        <v>53</v>
      </c>
      <c r="Q90" s="329" t="s">
        <v>53</v>
      </c>
      <c r="R90" s="329" t="str">
        <f t="shared" si="37"/>
        <v>Yes</v>
      </c>
      <c r="S90" s="329" t="s">
        <v>53</v>
      </c>
      <c r="T90" s="329" t="str">
        <f>IF(OR(T91="Yes",T92="Yes"),"Yes","-")</f>
        <v>Yes</v>
      </c>
      <c r="U90" s="527" t="str">
        <f>IF(OR(U91="Yes",U92="Yes"),"Yes","-")</f>
        <v>Yes</v>
      </c>
      <c r="V90" s="330" t="s">
        <v>53</v>
      </c>
      <c r="W90" s="528" t="str">
        <f t="shared" si="37"/>
        <v>Yes</v>
      </c>
      <c r="X90" s="329" t="str">
        <f t="shared" si="37"/>
        <v>Yes</v>
      </c>
      <c r="Y90" s="329" t="str">
        <f t="shared" si="37"/>
        <v>Yes</v>
      </c>
      <c r="Z90" s="329" t="str">
        <f t="shared" si="37"/>
        <v>Yes</v>
      </c>
      <c r="AA90" s="329" t="str">
        <f>IF(OR(AA91="Yes",AA92="Yes"),"Yes","-")</f>
        <v>-</v>
      </c>
      <c r="AB90" s="329" t="str">
        <f t="shared" si="37"/>
        <v>Yes</v>
      </c>
      <c r="AC90" s="329" t="str">
        <f>IF(OR(AC91="Yes",AC92="Yes"),"Yes","-")</f>
        <v>Yes</v>
      </c>
      <c r="AD90" s="329" t="s">
        <v>53</v>
      </c>
      <c r="AE90" s="329" t="str">
        <f>IF(OR(AE91="Yes",AE92="Yes"),"Yes","-")</f>
        <v>Yes</v>
      </c>
      <c r="AF90" s="329" t="str">
        <f t="shared" si="37"/>
        <v>Yes</v>
      </c>
      <c r="AG90" s="329" t="str">
        <f t="shared" si="37"/>
        <v>Yes</v>
      </c>
      <c r="AH90" s="329" t="str">
        <f t="shared" si="37"/>
        <v>Yes</v>
      </c>
      <c r="AI90" s="329" t="str">
        <f>IF(OR(AI91="Yes",AI92="Yes"),"Yes","-")</f>
        <v>Yes</v>
      </c>
      <c r="AJ90" s="329" t="s">
        <v>53</v>
      </c>
      <c r="AK90" s="329" t="str">
        <f t="shared" si="37"/>
        <v>Yes</v>
      </c>
      <c r="AL90" s="329" t="str">
        <f>IF(OR(AL91="Yes",AL92="Yes"),"Yes","-")</f>
        <v>Yes</v>
      </c>
      <c r="AM90" s="329" t="str">
        <f t="shared" si="37"/>
        <v>Yes</v>
      </c>
      <c r="AN90" s="329" t="str">
        <f t="shared" si="37"/>
        <v>Yes</v>
      </c>
      <c r="AO90" s="329" t="str">
        <f t="shared" si="37"/>
        <v>Yes</v>
      </c>
      <c r="AP90" s="329" t="str">
        <f>IF(OR(AP91="Yes",AP92="Yes"),"Yes","-")</f>
        <v>Yes</v>
      </c>
      <c r="AQ90" s="329" t="str">
        <f t="shared" si="37"/>
        <v>Yes</v>
      </c>
      <c r="AR90" s="329" t="s">
        <v>53</v>
      </c>
      <c r="AS90" s="329" t="str">
        <f t="shared" si="37"/>
        <v>Yes</v>
      </c>
      <c r="AT90" s="329" t="str">
        <f t="shared" si="37"/>
        <v>Yes</v>
      </c>
    </row>
    <row r="91" spans="1:46" ht="15.95" customHeight="1">
      <c r="A91" s="526" t="s">
        <v>432</v>
      </c>
      <c r="B91" s="300"/>
      <c r="C91" s="325"/>
      <c r="D91" s="333"/>
      <c r="E91" s="325" t="s">
        <v>53</v>
      </c>
      <c r="F91" s="278" t="s">
        <v>52</v>
      </c>
      <c r="G91" s="325" t="s">
        <v>53</v>
      </c>
      <c r="H91" s="278" t="s">
        <v>52</v>
      </c>
      <c r="I91" s="325" t="s">
        <v>52</v>
      </c>
      <c r="J91" s="278" t="s">
        <v>52</v>
      </c>
      <c r="K91" s="278" t="s">
        <v>52</v>
      </c>
      <c r="L91" s="278" t="s">
        <v>53</v>
      </c>
      <c r="M91" s="278" t="s">
        <v>52</v>
      </c>
      <c r="N91" s="331" t="s">
        <v>52</v>
      </c>
      <c r="O91" s="278" t="s">
        <v>52</v>
      </c>
      <c r="P91" s="325" t="s">
        <v>53</v>
      </c>
      <c r="Q91" s="325" t="s">
        <v>53</v>
      </c>
      <c r="R91" s="325" t="s">
        <v>52</v>
      </c>
      <c r="S91" s="325" t="s">
        <v>53</v>
      </c>
      <c r="T91" s="278" t="s">
        <v>52</v>
      </c>
      <c r="U91" s="392" t="s">
        <v>52</v>
      </c>
      <c r="V91" s="333" t="s">
        <v>53</v>
      </c>
      <c r="W91" s="323" t="s">
        <v>53</v>
      </c>
      <c r="X91" s="325" t="s">
        <v>52</v>
      </c>
      <c r="Y91" s="325" t="s">
        <v>52</v>
      </c>
      <c r="Z91" s="325" t="s">
        <v>52</v>
      </c>
      <c r="AA91" s="325" t="s">
        <v>59</v>
      </c>
      <c r="AB91" s="325" t="s">
        <v>53</v>
      </c>
      <c r="AC91" s="278" t="s">
        <v>52</v>
      </c>
      <c r="AD91" s="278" t="s">
        <v>53</v>
      </c>
      <c r="AE91" s="278" t="s">
        <v>52</v>
      </c>
      <c r="AF91" s="325" t="s">
        <v>52</v>
      </c>
      <c r="AG91" s="325" t="s">
        <v>52</v>
      </c>
      <c r="AH91" s="325" t="s">
        <v>52</v>
      </c>
      <c r="AI91" s="278" t="s">
        <v>52</v>
      </c>
      <c r="AJ91" s="325" t="s">
        <v>59</v>
      </c>
      <c r="AK91" s="325" t="s">
        <v>52</v>
      </c>
      <c r="AL91" s="278" t="s">
        <v>52</v>
      </c>
      <c r="AM91" s="325" t="s">
        <v>52</v>
      </c>
      <c r="AN91" s="325" t="s">
        <v>52</v>
      </c>
      <c r="AO91" s="325" t="s">
        <v>52</v>
      </c>
      <c r="AP91" s="278" t="s">
        <v>52</v>
      </c>
      <c r="AQ91" s="325" t="s">
        <v>52</v>
      </c>
      <c r="AR91" s="325" t="s">
        <v>53</v>
      </c>
      <c r="AS91" s="325" t="s">
        <v>52</v>
      </c>
      <c r="AT91" s="325" t="s">
        <v>52</v>
      </c>
    </row>
    <row r="92" spans="1:46" ht="15.95" customHeight="1">
      <c r="A92" s="526" t="s">
        <v>433</v>
      </c>
      <c r="B92" s="300"/>
      <c r="C92" s="325"/>
      <c r="D92" s="333"/>
      <c r="E92" s="325" t="s">
        <v>53</v>
      </c>
      <c r="F92" s="278" t="s">
        <v>52</v>
      </c>
      <c r="G92" s="325" t="s">
        <v>53</v>
      </c>
      <c r="H92" s="278" t="s">
        <v>52</v>
      </c>
      <c r="I92" s="325" t="s">
        <v>52</v>
      </c>
      <c r="J92" s="278" t="s">
        <v>52</v>
      </c>
      <c r="K92" s="278" t="s">
        <v>52</v>
      </c>
      <c r="L92" s="278" t="s">
        <v>53</v>
      </c>
      <c r="M92" s="278" t="s">
        <v>52</v>
      </c>
      <c r="N92" s="325" t="s">
        <v>59</v>
      </c>
      <c r="O92" s="278" t="s">
        <v>52</v>
      </c>
      <c r="P92" s="325" t="s">
        <v>53</v>
      </c>
      <c r="Q92" s="325" t="s">
        <v>53</v>
      </c>
      <c r="R92" s="325" t="s">
        <v>52</v>
      </c>
      <c r="S92" s="325" t="s">
        <v>53</v>
      </c>
      <c r="T92" s="278" t="s">
        <v>52</v>
      </c>
      <c r="U92" s="392" t="s">
        <v>52</v>
      </c>
      <c r="V92" s="333" t="s">
        <v>53</v>
      </c>
      <c r="W92" s="323" t="s">
        <v>52</v>
      </c>
      <c r="X92" s="325" t="s">
        <v>52</v>
      </c>
      <c r="Y92" s="325" t="s">
        <v>53</v>
      </c>
      <c r="Z92" s="325" t="s">
        <v>52</v>
      </c>
      <c r="AA92" s="325" t="s">
        <v>59</v>
      </c>
      <c r="AB92" s="325" t="s">
        <v>52</v>
      </c>
      <c r="AC92" s="278" t="s">
        <v>52</v>
      </c>
      <c r="AD92" s="278" t="s">
        <v>53</v>
      </c>
      <c r="AE92" s="278" t="s">
        <v>52</v>
      </c>
      <c r="AF92" s="325" t="s">
        <v>52</v>
      </c>
      <c r="AG92" s="325" t="s">
        <v>52</v>
      </c>
      <c r="AH92" s="325" t="s">
        <v>52</v>
      </c>
      <c r="AI92" s="325" t="s">
        <v>59</v>
      </c>
      <c r="AJ92" s="325" t="s">
        <v>53</v>
      </c>
      <c r="AK92" s="325" t="s">
        <v>53</v>
      </c>
      <c r="AL92" s="278" t="s">
        <v>52</v>
      </c>
      <c r="AM92" s="325" t="s">
        <v>52</v>
      </c>
      <c r="AN92" s="325" t="s">
        <v>52</v>
      </c>
      <c r="AO92" s="325" t="s">
        <v>52</v>
      </c>
      <c r="AP92" s="278" t="s">
        <v>52</v>
      </c>
      <c r="AQ92" s="325" t="s">
        <v>52</v>
      </c>
      <c r="AR92" s="325" t="s">
        <v>53</v>
      </c>
      <c r="AS92" s="325" t="s">
        <v>52</v>
      </c>
      <c r="AT92" s="325" t="s">
        <v>52</v>
      </c>
    </row>
    <row r="93" spans="1:46" ht="15.95" customHeight="1">
      <c r="A93" s="387" t="s">
        <v>434</v>
      </c>
      <c r="B93" s="300">
        <f>C93/D93</f>
        <v>0.95121951219512191</v>
      </c>
      <c r="C93" s="375">
        <f t="shared" ref="C93" si="38">COUNTIF(E93:AT93,"Yes")</f>
        <v>39</v>
      </c>
      <c r="D93" s="414" cm="1">
        <f t="array" ref="D93">SUM(COUNTIFS(E93:AT93,{"Yes","No"}))</f>
        <v>41</v>
      </c>
      <c r="E93" s="329" t="str">
        <f t="shared" ref="E93:AT93" si="39">IF(OR(E94="Yes",E95="Yes"),"Yes","-")</f>
        <v>Yes</v>
      </c>
      <c r="F93" s="329" t="str">
        <f>IF(OR(F94="Yes",F95="Yes"),"Yes","-")</f>
        <v>Yes</v>
      </c>
      <c r="G93" s="329" t="str">
        <f t="shared" si="39"/>
        <v>Yes</v>
      </c>
      <c r="H93" s="329" t="str">
        <f>IF(OR(H94="Yes",H95="Yes"),"Yes","-")</f>
        <v>Yes</v>
      </c>
      <c r="I93" s="329" t="s">
        <v>53</v>
      </c>
      <c r="J93" s="329" t="str">
        <f t="shared" ref="J93:P93" si="40">IF(OR(J94="Yes",J95="Yes"),"Yes","-")</f>
        <v>Yes</v>
      </c>
      <c r="K93" s="329" t="str">
        <f t="shared" si="40"/>
        <v>Yes</v>
      </c>
      <c r="L93" s="329" t="str">
        <f t="shared" si="40"/>
        <v>Yes</v>
      </c>
      <c r="M93" s="329" t="str">
        <f t="shared" si="40"/>
        <v>Yes</v>
      </c>
      <c r="N93" s="329" t="str">
        <f t="shared" si="40"/>
        <v>Yes</v>
      </c>
      <c r="O93" s="329" t="str">
        <f t="shared" si="40"/>
        <v>Yes</v>
      </c>
      <c r="P93" s="329" t="str">
        <f t="shared" si="40"/>
        <v>Yes</v>
      </c>
      <c r="Q93" s="329" t="str">
        <f t="shared" si="39"/>
        <v>Yes</v>
      </c>
      <c r="R93" s="329" t="str">
        <f t="shared" si="39"/>
        <v>Yes</v>
      </c>
      <c r="S93" s="329" t="str">
        <f>IF(OR(S94="Yes",S95="Yes"),"Yes","-")</f>
        <v>Yes</v>
      </c>
      <c r="T93" s="329" t="str">
        <f>IF(OR(T94="Yes",T95="Yes"),"Yes","-")</f>
        <v>Yes</v>
      </c>
      <c r="U93" s="527" t="str">
        <f>IF(OR(U94="Yes",U95="Yes"),"Yes","-")</f>
        <v>Yes</v>
      </c>
      <c r="V93" s="330" t="s">
        <v>53</v>
      </c>
      <c r="W93" s="528" t="str">
        <f t="shared" si="39"/>
        <v>Yes</v>
      </c>
      <c r="X93" s="329" t="str">
        <f t="shared" si="39"/>
        <v>Yes</v>
      </c>
      <c r="Y93" s="329" t="str">
        <f t="shared" si="39"/>
        <v>Yes</v>
      </c>
      <c r="Z93" s="329" t="str">
        <f t="shared" si="39"/>
        <v>Yes</v>
      </c>
      <c r="AA93" s="329" t="str">
        <f>IF(OR(AA94="Yes",AA95="Yes"),"Yes","-")</f>
        <v>Yes</v>
      </c>
      <c r="AB93" s="329" t="str">
        <f t="shared" si="39"/>
        <v>Yes</v>
      </c>
      <c r="AC93" s="329" t="str">
        <f>IF(OR(AC94="Yes",AC95="Yes"),"Yes","-")</f>
        <v>Yes</v>
      </c>
      <c r="AD93" s="329" t="str">
        <f>IF(OR(AD94="Yes",AD95="Yes"),"Yes","-")</f>
        <v>Yes</v>
      </c>
      <c r="AE93" s="329" t="str">
        <f>IF(OR(AE94="Yes",AE95="Yes"),"Yes","-")</f>
        <v>Yes</v>
      </c>
      <c r="AF93" s="329" t="str">
        <f t="shared" si="39"/>
        <v>Yes</v>
      </c>
      <c r="AG93" s="329" t="str">
        <f t="shared" si="39"/>
        <v>Yes</v>
      </c>
      <c r="AH93" s="329" t="str">
        <f t="shared" si="39"/>
        <v>Yes</v>
      </c>
      <c r="AI93" s="329" t="str">
        <f>IF(OR(AI94="Yes",AI95="Yes"),"Yes","-")</f>
        <v>Yes</v>
      </c>
      <c r="AJ93" s="329" t="str">
        <f t="shared" si="39"/>
        <v>-</v>
      </c>
      <c r="AK93" s="329" t="str">
        <f t="shared" si="39"/>
        <v>Yes</v>
      </c>
      <c r="AL93" s="329" t="str">
        <f>IF(OR(AL94="Yes",AL95="Yes"),"Yes","-")</f>
        <v>Yes</v>
      </c>
      <c r="AM93" s="329" t="str">
        <f t="shared" si="39"/>
        <v>Yes</v>
      </c>
      <c r="AN93" s="329" t="str">
        <f t="shared" si="39"/>
        <v>Yes</v>
      </c>
      <c r="AO93" s="329" t="str">
        <f t="shared" si="39"/>
        <v>Yes</v>
      </c>
      <c r="AP93" s="329" t="str">
        <f>IF(OR(AP94="Yes",AP95="Yes"),"Yes","-")</f>
        <v>Yes</v>
      </c>
      <c r="AQ93" s="329" t="str">
        <f t="shared" si="39"/>
        <v>Yes</v>
      </c>
      <c r="AR93" s="329" t="str">
        <f t="shared" si="39"/>
        <v>Yes</v>
      </c>
      <c r="AS93" s="329" t="str">
        <f t="shared" si="39"/>
        <v>Yes</v>
      </c>
      <c r="AT93" s="329" t="str">
        <f t="shared" si="39"/>
        <v>Yes</v>
      </c>
    </row>
    <row r="94" spans="1:46" ht="15.95" customHeight="1">
      <c r="A94" s="526" t="s">
        <v>435</v>
      </c>
      <c r="B94" s="300"/>
      <c r="C94" s="325"/>
      <c r="D94" s="333"/>
      <c r="E94" s="325" t="s">
        <v>52</v>
      </c>
      <c r="F94" s="278" t="s">
        <v>52</v>
      </c>
      <c r="G94" s="325" t="s">
        <v>52</v>
      </c>
      <c r="H94" s="278" t="s">
        <v>52</v>
      </c>
      <c r="I94" s="325" t="s">
        <v>53</v>
      </c>
      <c r="J94" s="278" t="s">
        <v>52</v>
      </c>
      <c r="K94" s="278" t="s">
        <v>52</v>
      </c>
      <c r="L94" s="278" t="s">
        <v>52</v>
      </c>
      <c r="M94" s="278" t="s">
        <v>52</v>
      </c>
      <c r="N94" s="331" t="s">
        <v>52</v>
      </c>
      <c r="O94" s="278" t="s">
        <v>52</v>
      </c>
      <c r="P94" s="325" t="s">
        <v>53</v>
      </c>
      <c r="Q94" s="325" t="s">
        <v>52</v>
      </c>
      <c r="R94" s="325" t="s">
        <v>52</v>
      </c>
      <c r="S94" s="278" t="s">
        <v>52</v>
      </c>
      <c r="T94" s="278" t="s">
        <v>52</v>
      </c>
      <c r="U94" s="392" t="s">
        <v>52</v>
      </c>
      <c r="V94" s="333" t="s">
        <v>53</v>
      </c>
      <c r="W94" s="323" t="s">
        <v>53</v>
      </c>
      <c r="X94" s="325" t="s">
        <v>52</v>
      </c>
      <c r="Y94" s="325" t="s">
        <v>52</v>
      </c>
      <c r="Z94" s="325" t="s">
        <v>52</v>
      </c>
      <c r="AA94" s="278" t="s">
        <v>52</v>
      </c>
      <c r="AB94" s="325" t="s">
        <v>53</v>
      </c>
      <c r="AC94" s="278" t="s">
        <v>52</v>
      </c>
      <c r="AD94" s="325" t="s">
        <v>59</v>
      </c>
      <c r="AE94" s="278" t="s">
        <v>52</v>
      </c>
      <c r="AF94" s="325" t="s">
        <v>52</v>
      </c>
      <c r="AG94" s="325" t="s">
        <v>52</v>
      </c>
      <c r="AH94" s="325" t="s">
        <v>52</v>
      </c>
      <c r="AI94" s="278" t="s">
        <v>52</v>
      </c>
      <c r="AJ94" s="325" t="s">
        <v>59</v>
      </c>
      <c r="AK94" s="325" t="s">
        <v>52</v>
      </c>
      <c r="AL94" s="278" t="s">
        <v>52</v>
      </c>
      <c r="AM94" s="325" t="s">
        <v>52</v>
      </c>
      <c r="AN94" s="325" t="s">
        <v>52</v>
      </c>
      <c r="AO94" s="325" t="s">
        <v>52</v>
      </c>
      <c r="AP94" s="278" t="s">
        <v>52</v>
      </c>
      <c r="AQ94" s="325" t="s">
        <v>52</v>
      </c>
      <c r="AR94" s="325" t="s">
        <v>53</v>
      </c>
      <c r="AS94" s="325" t="s">
        <v>52</v>
      </c>
      <c r="AT94" s="325" t="s">
        <v>52</v>
      </c>
    </row>
    <row r="95" spans="1:46" ht="15.95" customHeight="1">
      <c r="A95" s="526" t="s">
        <v>436</v>
      </c>
      <c r="B95" s="300"/>
      <c r="C95" s="325"/>
      <c r="D95" s="333"/>
      <c r="E95" s="325" t="s">
        <v>52</v>
      </c>
      <c r="F95" s="278" t="s">
        <v>52</v>
      </c>
      <c r="G95" s="325" t="s">
        <v>52</v>
      </c>
      <c r="H95" s="278" t="s">
        <v>52</v>
      </c>
      <c r="I95" s="325" t="s">
        <v>53</v>
      </c>
      <c r="J95" s="278" t="s">
        <v>52</v>
      </c>
      <c r="K95" s="278" t="s">
        <v>52</v>
      </c>
      <c r="L95" s="278" t="s">
        <v>52</v>
      </c>
      <c r="M95" s="278" t="s">
        <v>52</v>
      </c>
      <c r="N95" s="325" t="s">
        <v>59</v>
      </c>
      <c r="O95" s="278" t="s">
        <v>52</v>
      </c>
      <c r="P95" s="278" t="s">
        <v>52</v>
      </c>
      <c r="Q95" s="325" t="s">
        <v>52</v>
      </c>
      <c r="R95" s="325" t="s">
        <v>52</v>
      </c>
      <c r="S95" s="278" t="s">
        <v>52</v>
      </c>
      <c r="T95" s="278" t="s">
        <v>52</v>
      </c>
      <c r="U95" s="392" t="s">
        <v>52</v>
      </c>
      <c r="V95" s="333" t="s">
        <v>53</v>
      </c>
      <c r="W95" s="323" t="s">
        <v>52</v>
      </c>
      <c r="X95" s="325" t="s">
        <v>52</v>
      </c>
      <c r="Y95" s="325" t="s">
        <v>53</v>
      </c>
      <c r="Z95" s="325" t="s">
        <v>52</v>
      </c>
      <c r="AA95" s="278" t="s">
        <v>52</v>
      </c>
      <c r="AB95" s="325" t="s">
        <v>52</v>
      </c>
      <c r="AC95" s="278" t="s">
        <v>52</v>
      </c>
      <c r="AD95" s="278" t="s">
        <v>52</v>
      </c>
      <c r="AE95" s="278" t="s">
        <v>52</v>
      </c>
      <c r="AF95" s="325" t="s">
        <v>52</v>
      </c>
      <c r="AG95" s="325" t="s">
        <v>52</v>
      </c>
      <c r="AH95" s="325" t="s">
        <v>52</v>
      </c>
      <c r="AI95" s="278" t="s">
        <v>52</v>
      </c>
      <c r="AJ95" s="325" t="s">
        <v>53</v>
      </c>
      <c r="AK95" s="325" t="s">
        <v>52</v>
      </c>
      <c r="AL95" s="278" t="s">
        <v>52</v>
      </c>
      <c r="AM95" s="325" t="s">
        <v>52</v>
      </c>
      <c r="AN95" s="325" t="s">
        <v>52</v>
      </c>
      <c r="AO95" s="325" t="s">
        <v>52</v>
      </c>
      <c r="AP95" s="278" t="s">
        <v>52</v>
      </c>
      <c r="AQ95" s="325" t="s">
        <v>52</v>
      </c>
      <c r="AR95" s="325" t="s">
        <v>52</v>
      </c>
      <c r="AS95" s="325" t="s">
        <v>52</v>
      </c>
      <c r="AT95" s="325" t="s">
        <v>52</v>
      </c>
    </row>
    <row r="96" spans="1:46" ht="15.95" customHeight="1">
      <c r="A96" s="387" t="s">
        <v>437</v>
      </c>
      <c r="B96" s="300">
        <f>C96/D96</f>
        <v>0.81578947368421051</v>
      </c>
      <c r="C96" s="375">
        <f t="shared" ref="C96" si="41">COUNTIF(E96:AT96,"Yes")</f>
        <v>31</v>
      </c>
      <c r="D96" s="414" cm="1">
        <f t="array" ref="D96">SUM(COUNTIFS(E96:AT96,{"Yes","No"}))</f>
        <v>38</v>
      </c>
      <c r="E96" s="329" t="str">
        <f t="shared" ref="E96:AT96" si="42">IF(OR(E97="Yes",E98="Yes"),"Yes","-")</f>
        <v>Yes</v>
      </c>
      <c r="F96" s="329" t="str">
        <f>IF(OR(F97="Yes",F98="Yes"),"Yes","-")</f>
        <v>-</v>
      </c>
      <c r="G96" s="329" t="str">
        <f t="shared" si="42"/>
        <v>Yes</v>
      </c>
      <c r="H96" s="329" t="str">
        <f>IF(OR(H97="Yes",H98="Yes"),"Yes","-")</f>
        <v>Yes</v>
      </c>
      <c r="I96" s="329" t="s">
        <v>53</v>
      </c>
      <c r="J96" s="329" t="s">
        <v>53</v>
      </c>
      <c r="K96" s="329" t="str">
        <f t="shared" ref="K96:P96" si="43">IF(OR(K97="Yes",K98="Yes"),"Yes","-")</f>
        <v>Yes</v>
      </c>
      <c r="L96" s="329" t="s">
        <v>53</v>
      </c>
      <c r="M96" s="329" t="str">
        <f t="shared" si="43"/>
        <v>-</v>
      </c>
      <c r="N96" s="329" t="str">
        <f t="shared" si="43"/>
        <v>Yes</v>
      </c>
      <c r="O96" s="329" t="str">
        <f t="shared" si="43"/>
        <v>Yes</v>
      </c>
      <c r="P96" s="329" t="str">
        <f t="shared" si="43"/>
        <v>Yes</v>
      </c>
      <c r="Q96" s="329" t="str">
        <f t="shared" si="42"/>
        <v>Yes</v>
      </c>
      <c r="R96" s="329" t="str">
        <f t="shared" si="42"/>
        <v>Yes</v>
      </c>
      <c r="S96" s="329" t="str">
        <f>IF(OR(S97="Yes",S98="Yes"),"Yes","-")</f>
        <v>Yes</v>
      </c>
      <c r="T96" s="329" t="str">
        <f>IF(OR(T97="Yes",T98="Yes"),"Yes","-")</f>
        <v>Yes</v>
      </c>
      <c r="U96" s="527" t="str">
        <f>IF(OR(U97="Yes",U98="Yes"),"Yes","-")</f>
        <v>Yes</v>
      </c>
      <c r="V96" s="330" t="str">
        <f>IF(OR(V97="Yes",V98="Yes"),"Yes","-")</f>
        <v>Yes</v>
      </c>
      <c r="W96" s="528" t="str">
        <f t="shared" si="42"/>
        <v>Yes</v>
      </c>
      <c r="X96" s="329" t="str">
        <f t="shared" si="42"/>
        <v>Yes</v>
      </c>
      <c r="Y96" s="329" t="str">
        <f t="shared" si="42"/>
        <v>Yes</v>
      </c>
      <c r="Z96" s="329" t="str">
        <f t="shared" si="42"/>
        <v>Yes</v>
      </c>
      <c r="AA96" s="329" t="s">
        <v>53</v>
      </c>
      <c r="AB96" s="329" t="str">
        <f t="shared" si="42"/>
        <v>Yes</v>
      </c>
      <c r="AC96" s="329" t="str">
        <f>IF(OR(AC97="Yes",AC98="Yes"),"Yes","-")</f>
        <v>Yes</v>
      </c>
      <c r="AD96" s="329" t="str">
        <f>IF(OR(AD97="Yes",AD98="Yes"),"Yes","-")</f>
        <v>-</v>
      </c>
      <c r="AE96" s="329" t="str">
        <f>IF(OR(AE97="Yes",AE98="Yes"),"Yes","-")</f>
        <v>Yes</v>
      </c>
      <c r="AF96" s="329" t="str">
        <f t="shared" si="42"/>
        <v>Yes</v>
      </c>
      <c r="AG96" s="329" t="str">
        <f t="shared" si="42"/>
        <v>Yes</v>
      </c>
      <c r="AH96" s="329" t="str">
        <f t="shared" si="42"/>
        <v>Yes</v>
      </c>
      <c r="AI96" s="329" t="str">
        <f>IF(OR(AI97="Yes",AI98="Yes"),"Yes","-")</f>
        <v>Yes</v>
      </c>
      <c r="AJ96" s="329" t="str">
        <f t="shared" si="42"/>
        <v>Yes</v>
      </c>
      <c r="AK96" s="329" t="str">
        <f t="shared" si="42"/>
        <v>-</v>
      </c>
      <c r="AL96" s="329" t="str">
        <f>IF(OR(AL97="Yes",AL98="Yes"),"Yes","-")</f>
        <v>Yes</v>
      </c>
      <c r="AM96" s="329" t="str">
        <f t="shared" si="42"/>
        <v>Yes</v>
      </c>
      <c r="AN96" s="329" t="str">
        <f t="shared" si="42"/>
        <v>Yes</v>
      </c>
      <c r="AO96" s="329" t="s">
        <v>53</v>
      </c>
      <c r="AP96" s="329" t="s">
        <v>53</v>
      </c>
      <c r="AQ96" s="329" t="str">
        <f t="shared" si="42"/>
        <v>Yes</v>
      </c>
      <c r="AR96" s="329" t="s">
        <v>53</v>
      </c>
      <c r="AS96" s="329" t="str">
        <f t="shared" si="42"/>
        <v>Yes</v>
      </c>
      <c r="AT96" s="329" t="str">
        <f t="shared" si="42"/>
        <v>Yes</v>
      </c>
    </row>
    <row r="97" spans="1:46" ht="15.95" customHeight="1">
      <c r="A97" s="526" t="s">
        <v>438</v>
      </c>
      <c r="B97" s="300"/>
      <c r="C97" s="325"/>
      <c r="D97" s="333"/>
      <c r="E97" s="325" t="s">
        <v>52</v>
      </c>
      <c r="F97" s="278" t="s">
        <v>59</v>
      </c>
      <c r="G97" s="325" t="s">
        <v>52</v>
      </c>
      <c r="H97" s="278" t="s">
        <v>52</v>
      </c>
      <c r="I97" s="325" t="s">
        <v>53</v>
      </c>
      <c r="J97" s="325" t="s">
        <v>53</v>
      </c>
      <c r="K97" s="278" t="s">
        <v>52</v>
      </c>
      <c r="L97" s="278" t="s">
        <v>53</v>
      </c>
      <c r="M97" s="325" t="s">
        <v>59</v>
      </c>
      <c r="N97" s="331" t="s">
        <v>52</v>
      </c>
      <c r="O97" s="278" t="s">
        <v>52</v>
      </c>
      <c r="P97" s="325" t="s">
        <v>53</v>
      </c>
      <c r="Q97" s="325" t="s">
        <v>52</v>
      </c>
      <c r="R97" s="325" t="s">
        <v>52</v>
      </c>
      <c r="S97" s="278" t="s">
        <v>52</v>
      </c>
      <c r="T97" s="278" t="s">
        <v>52</v>
      </c>
      <c r="U97" s="392" t="s">
        <v>52</v>
      </c>
      <c r="V97" s="332" t="s">
        <v>52</v>
      </c>
      <c r="W97" s="323" t="s">
        <v>53</v>
      </c>
      <c r="X97" s="325" t="s">
        <v>52</v>
      </c>
      <c r="Y97" s="325" t="s">
        <v>52</v>
      </c>
      <c r="Z97" s="325" t="s">
        <v>52</v>
      </c>
      <c r="AA97" s="278" t="s">
        <v>53</v>
      </c>
      <c r="AB97" s="325" t="s">
        <v>53</v>
      </c>
      <c r="AC97" s="278" t="s">
        <v>52</v>
      </c>
      <c r="AD97" s="325" t="s">
        <v>59</v>
      </c>
      <c r="AE97" s="278" t="s">
        <v>52</v>
      </c>
      <c r="AF97" s="325" t="s">
        <v>52</v>
      </c>
      <c r="AG97" s="325" t="s">
        <v>52</v>
      </c>
      <c r="AH97" s="325" t="s">
        <v>52</v>
      </c>
      <c r="AI97" s="278" t="s">
        <v>52</v>
      </c>
      <c r="AJ97" s="325" t="s">
        <v>59</v>
      </c>
      <c r="AK97" s="325" t="s">
        <v>53</v>
      </c>
      <c r="AL97" s="278" t="s">
        <v>52</v>
      </c>
      <c r="AM97" s="325" t="s">
        <v>52</v>
      </c>
      <c r="AN97" s="325" t="s">
        <v>52</v>
      </c>
      <c r="AO97" s="325" t="s">
        <v>53</v>
      </c>
      <c r="AP97" s="278" t="s">
        <v>53</v>
      </c>
      <c r="AQ97" s="325" t="s">
        <v>52</v>
      </c>
      <c r="AR97" s="325" t="s">
        <v>53</v>
      </c>
      <c r="AS97" s="325" t="s">
        <v>52</v>
      </c>
      <c r="AT97" s="325" t="s">
        <v>52</v>
      </c>
    </row>
    <row r="98" spans="1:46" ht="15.95" customHeight="1">
      <c r="A98" s="526" t="s">
        <v>439</v>
      </c>
      <c r="B98" s="300"/>
      <c r="C98" s="325"/>
      <c r="D98" s="333"/>
      <c r="E98" s="325" t="s">
        <v>52</v>
      </c>
      <c r="F98" s="278" t="s">
        <v>59</v>
      </c>
      <c r="G98" s="325" t="s">
        <v>59</v>
      </c>
      <c r="H98" s="325" t="s">
        <v>53</v>
      </c>
      <c r="I98" s="325" t="s">
        <v>53</v>
      </c>
      <c r="J98" s="325" t="s">
        <v>53</v>
      </c>
      <c r="K98" s="278" t="s">
        <v>52</v>
      </c>
      <c r="L98" s="278" t="s">
        <v>53</v>
      </c>
      <c r="M98" s="325" t="s">
        <v>59</v>
      </c>
      <c r="N98" s="325" t="s">
        <v>59</v>
      </c>
      <c r="O98" s="278" t="s">
        <v>52</v>
      </c>
      <c r="P98" s="278" t="s">
        <v>52</v>
      </c>
      <c r="Q98" s="325" t="s">
        <v>52</v>
      </c>
      <c r="R98" s="325" t="s">
        <v>52</v>
      </c>
      <c r="S98" s="278" t="s">
        <v>52</v>
      </c>
      <c r="T98" s="278" t="s">
        <v>53</v>
      </c>
      <c r="U98" s="392" t="s">
        <v>52</v>
      </c>
      <c r="V98" s="332" t="s">
        <v>52</v>
      </c>
      <c r="W98" s="323" t="s">
        <v>52</v>
      </c>
      <c r="X98" s="325" t="s">
        <v>52</v>
      </c>
      <c r="Y98" s="325" t="s">
        <v>53</v>
      </c>
      <c r="Z98" s="325" t="s">
        <v>52</v>
      </c>
      <c r="AA98" s="278" t="s">
        <v>53</v>
      </c>
      <c r="AB98" s="325" t="s">
        <v>52</v>
      </c>
      <c r="AC98" s="278" t="s">
        <v>52</v>
      </c>
      <c r="AD98" s="325" t="s">
        <v>59</v>
      </c>
      <c r="AE98" s="278" t="s">
        <v>52</v>
      </c>
      <c r="AF98" s="325" t="s">
        <v>52</v>
      </c>
      <c r="AG98" s="325" t="s">
        <v>52</v>
      </c>
      <c r="AH98" s="325" t="s">
        <v>52</v>
      </c>
      <c r="AI98" s="278" t="s">
        <v>52</v>
      </c>
      <c r="AJ98" s="325" t="s">
        <v>52</v>
      </c>
      <c r="AK98" s="325" t="s">
        <v>59</v>
      </c>
      <c r="AL98" s="278" t="s">
        <v>52</v>
      </c>
      <c r="AM98" s="325" t="s">
        <v>59</v>
      </c>
      <c r="AN98" s="325" t="s">
        <v>59</v>
      </c>
      <c r="AO98" s="325" t="s">
        <v>53</v>
      </c>
      <c r="AP98" s="278" t="s">
        <v>53</v>
      </c>
      <c r="AQ98" s="325" t="s">
        <v>52</v>
      </c>
      <c r="AR98" s="325" t="s">
        <v>53</v>
      </c>
      <c r="AS98" s="325" t="s">
        <v>52</v>
      </c>
      <c r="AT98" s="325" t="s">
        <v>52</v>
      </c>
    </row>
    <row r="99" spans="1:46" ht="15.95" customHeight="1">
      <c r="A99" s="387" t="s">
        <v>440</v>
      </c>
      <c r="B99" s="300">
        <f>C99/D99</f>
        <v>0.87179487179487181</v>
      </c>
      <c r="C99" s="375">
        <f t="shared" ref="C99" si="44">COUNTIF(E99:AT99,"Yes")</f>
        <v>34</v>
      </c>
      <c r="D99" s="414" cm="1">
        <f t="array" ref="D99">SUM(COUNTIFS(E99:AT99,{"Yes","No"}))</f>
        <v>39</v>
      </c>
      <c r="E99" s="329" t="str">
        <f t="shared" ref="E99:AT99" si="45">IF(OR(E100="Yes",E101="Yes"),"Yes","-")</f>
        <v>Yes</v>
      </c>
      <c r="F99" s="329" t="str">
        <f>IF(OR(F100="Yes",F101="Yes"),"Yes","-")</f>
        <v>-</v>
      </c>
      <c r="G99" s="329" t="str">
        <f t="shared" si="45"/>
        <v>Yes</v>
      </c>
      <c r="H99" s="329" t="str">
        <f>IF(OR(H100="Yes",H101="Yes"),"Yes","-")</f>
        <v>Yes</v>
      </c>
      <c r="I99" s="329" t="str">
        <f t="shared" si="45"/>
        <v>Yes</v>
      </c>
      <c r="J99" s="329" t="s">
        <v>53</v>
      </c>
      <c r="K99" s="329" t="str">
        <f t="shared" ref="K99:P99" si="46">IF(OR(K100="Yes",K101="Yes"),"Yes","-")</f>
        <v>Yes</v>
      </c>
      <c r="L99" s="329" t="s">
        <v>53</v>
      </c>
      <c r="M99" s="329" t="str">
        <f t="shared" si="46"/>
        <v>-</v>
      </c>
      <c r="N99" s="329" t="str">
        <f t="shared" si="46"/>
        <v>Yes</v>
      </c>
      <c r="O99" s="329" t="str">
        <f t="shared" si="46"/>
        <v>Yes</v>
      </c>
      <c r="P99" s="329" t="str">
        <f t="shared" si="46"/>
        <v>Yes</v>
      </c>
      <c r="Q99" s="329" t="str">
        <f t="shared" si="45"/>
        <v>Yes</v>
      </c>
      <c r="R99" s="329" t="str">
        <f t="shared" si="45"/>
        <v>Yes</v>
      </c>
      <c r="S99" s="329" t="str">
        <f>IF(OR(S100="Yes",S101="Yes"),"Yes","-")</f>
        <v>Yes</v>
      </c>
      <c r="T99" s="329" t="str">
        <f>IF(OR(T100="Yes",T101="Yes"),"Yes","-")</f>
        <v>Yes</v>
      </c>
      <c r="U99" s="527" t="str">
        <f>IF(OR(U100="Yes",U101="Yes"),"Yes","-")</f>
        <v>Yes</v>
      </c>
      <c r="V99" s="330" t="str">
        <f>IF(OR(V100="Yes",V101="Yes"),"Yes","-")</f>
        <v>Yes</v>
      </c>
      <c r="W99" s="528" t="str">
        <f t="shared" si="45"/>
        <v>Yes</v>
      </c>
      <c r="X99" s="329" t="str">
        <f t="shared" si="45"/>
        <v>Yes</v>
      </c>
      <c r="Y99" s="329" t="str">
        <f t="shared" si="45"/>
        <v>Yes</v>
      </c>
      <c r="Z99" s="329" t="str">
        <f t="shared" si="45"/>
        <v>Yes</v>
      </c>
      <c r="AA99" s="329" t="s">
        <v>53</v>
      </c>
      <c r="AB99" s="329" t="str">
        <f t="shared" si="45"/>
        <v>Yes</v>
      </c>
      <c r="AC99" s="329" t="str">
        <f>IF(OR(AC100="Yes",AC101="Yes"),"Yes","-")</f>
        <v>Yes</v>
      </c>
      <c r="AD99" s="329" t="str">
        <f>IF(OR(AD100="Yes",AD101="Yes"),"Yes","-")</f>
        <v>-</v>
      </c>
      <c r="AE99" s="329" t="str">
        <f>IF(OR(AE100="Yes",AE101="Yes"),"Yes","-")</f>
        <v>Yes</v>
      </c>
      <c r="AF99" s="329" t="str">
        <f t="shared" si="45"/>
        <v>Yes</v>
      </c>
      <c r="AG99" s="329" t="str">
        <f t="shared" si="45"/>
        <v>Yes</v>
      </c>
      <c r="AH99" s="329" t="str">
        <f t="shared" si="45"/>
        <v>Yes</v>
      </c>
      <c r="AI99" s="329" t="str">
        <f>IF(OR(AI100="Yes",AI101="Yes"),"Yes","-")</f>
        <v>Yes</v>
      </c>
      <c r="AJ99" s="329" t="str">
        <f t="shared" si="45"/>
        <v>Yes</v>
      </c>
      <c r="AK99" s="329" t="str">
        <f t="shared" si="45"/>
        <v>Yes</v>
      </c>
      <c r="AL99" s="329" t="str">
        <f>IF(OR(AL100="Yes",AL101="Yes"),"Yes","-")</f>
        <v>Yes</v>
      </c>
      <c r="AM99" s="329" t="str">
        <f t="shared" si="45"/>
        <v>Yes</v>
      </c>
      <c r="AN99" s="329" t="str">
        <f t="shared" si="45"/>
        <v>Yes</v>
      </c>
      <c r="AO99" s="329" t="s">
        <v>53</v>
      </c>
      <c r="AP99" s="329" t="s">
        <v>53</v>
      </c>
      <c r="AQ99" s="329" t="str">
        <f t="shared" si="45"/>
        <v>Yes</v>
      </c>
      <c r="AR99" s="329" t="str">
        <f t="shared" si="45"/>
        <v>Yes</v>
      </c>
      <c r="AS99" s="329" t="str">
        <f t="shared" si="45"/>
        <v>Yes</v>
      </c>
      <c r="AT99" s="329" t="str">
        <f t="shared" si="45"/>
        <v>Yes</v>
      </c>
    </row>
    <row r="100" spans="1:46" ht="15.95" customHeight="1">
      <c r="A100" s="526" t="s">
        <v>441</v>
      </c>
      <c r="B100" s="300"/>
      <c r="C100" s="325"/>
      <c r="D100" s="333"/>
      <c r="E100" s="325" t="s">
        <v>52</v>
      </c>
      <c r="F100" s="278" t="s">
        <v>59</v>
      </c>
      <c r="G100" s="325" t="s">
        <v>52</v>
      </c>
      <c r="H100" s="278" t="s">
        <v>52</v>
      </c>
      <c r="I100" s="325" t="s">
        <v>52</v>
      </c>
      <c r="J100" s="325" t="s">
        <v>53</v>
      </c>
      <c r="K100" s="278" t="s">
        <v>52</v>
      </c>
      <c r="L100" s="278" t="s">
        <v>53</v>
      </c>
      <c r="M100" s="325" t="s">
        <v>59</v>
      </c>
      <c r="N100" s="331" t="s">
        <v>52</v>
      </c>
      <c r="O100" s="278" t="s">
        <v>52</v>
      </c>
      <c r="P100" s="325" t="s">
        <v>53</v>
      </c>
      <c r="Q100" s="325" t="s">
        <v>52</v>
      </c>
      <c r="R100" s="325" t="s">
        <v>52</v>
      </c>
      <c r="S100" s="278" t="s">
        <v>52</v>
      </c>
      <c r="T100" s="278" t="s">
        <v>52</v>
      </c>
      <c r="U100" s="392" t="s">
        <v>52</v>
      </c>
      <c r="V100" s="332" t="s">
        <v>52</v>
      </c>
      <c r="W100" s="323" t="s">
        <v>53</v>
      </c>
      <c r="X100" s="325" t="s">
        <v>52</v>
      </c>
      <c r="Y100" s="325" t="s">
        <v>52</v>
      </c>
      <c r="Z100" s="325" t="s">
        <v>52</v>
      </c>
      <c r="AA100" s="278" t="s">
        <v>53</v>
      </c>
      <c r="AB100" s="325" t="s">
        <v>53</v>
      </c>
      <c r="AC100" s="278" t="s">
        <v>52</v>
      </c>
      <c r="AD100" s="325" t="s">
        <v>59</v>
      </c>
      <c r="AE100" s="278" t="s">
        <v>52</v>
      </c>
      <c r="AF100" s="325" t="s">
        <v>52</v>
      </c>
      <c r="AG100" s="325" t="s">
        <v>52</v>
      </c>
      <c r="AH100" s="325" t="s">
        <v>52</v>
      </c>
      <c r="AI100" s="278" t="s">
        <v>52</v>
      </c>
      <c r="AJ100" s="325" t="s">
        <v>59</v>
      </c>
      <c r="AK100" s="325" t="s">
        <v>53</v>
      </c>
      <c r="AL100" s="278" t="s">
        <v>52</v>
      </c>
      <c r="AM100" s="325" t="s">
        <v>52</v>
      </c>
      <c r="AN100" s="325" t="s">
        <v>52</v>
      </c>
      <c r="AO100" s="325" t="s">
        <v>53</v>
      </c>
      <c r="AP100" s="278" t="s">
        <v>53</v>
      </c>
      <c r="AQ100" s="325" t="s">
        <v>52</v>
      </c>
      <c r="AR100" s="325" t="s">
        <v>53</v>
      </c>
      <c r="AS100" s="325" t="s">
        <v>52</v>
      </c>
      <c r="AT100" s="325" t="s">
        <v>52</v>
      </c>
    </row>
    <row r="101" spans="1:46" ht="15.95" customHeight="1">
      <c r="A101" s="526" t="s">
        <v>442</v>
      </c>
      <c r="B101" s="300"/>
      <c r="C101" s="325"/>
      <c r="D101" s="333"/>
      <c r="E101" s="325" t="s">
        <v>52</v>
      </c>
      <c r="F101" s="278" t="s">
        <v>59</v>
      </c>
      <c r="G101" s="325" t="s">
        <v>52</v>
      </c>
      <c r="H101" s="325" t="s">
        <v>59</v>
      </c>
      <c r="I101" s="325" t="s">
        <v>52</v>
      </c>
      <c r="J101" s="325" t="s">
        <v>53</v>
      </c>
      <c r="K101" s="278" t="s">
        <v>52</v>
      </c>
      <c r="L101" s="278" t="s">
        <v>53</v>
      </c>
      <c r="M101" s="325" t="s">
        <v>59</v>
      </c>
      <c r="N101" s="331" t="s">
        <v>52</v>
      </c>
      <c r="O101" s="278" t="s">
        <v>52</v>
      </c>
      <c r="P101" s="278" t="s">
        <v>52</v>
      </c>
      <c r="Q101" s="325" t="s">
        <v>52</v>
      </c>
      <c r="R101" s="325" t="s">
        <v>52</v>
      </c>
      <c r="S101" s="278" t="s">
        <v>52</v>
      </c>
      <c r="T101" s="278" t="s">
        <v>52</v>
      </c>
      <c r="U101" s="392" t="s">
        <v>52</v>
      </c>
      <c r="V101" s="332" t="s">
        <v>52</v>
      </c>
      <c r="W101" s="323" t="s">
        <v>52</v>
      </c>
      <c r="X101" s="325" t="s">
        <v>52</v>
      </c>
      <c r="Y101" s="325" t="s">
        <v>53</v>
      </c>
      <c r="Z101" s="325" t="s">
        <v>52</v>
      </c>
      <c r="AA101" s="278" t="s">
        <v>53</v>
      </c>
      <c r="AB101" s="325" t="s">
        <v>52</v>
      </c>
      <c r="AC101" s="278" t="s">
        <v>52</v>
      </c>
      <c r="AD101" s="325" t="s">
        <v>59</v>
      </c>
      <c r="AE101" s="278" t="s">
        <v>52</v>
      </c>
      <c r="AF101" s="325" t="s">
        <v>52</v>
      </c>
      <c r="AG101" s="325" t="s">
        <v>52</v>
      </c>
      <c r="AH101" s="325" t="s">
        <v>52</v>
      </c>
      <c r="AI101" s="278" t="s">
        <v>52</v>
      </c>
      <c r="AJ101" s="325" t="s">
        <v>52</v>
      </c>
      <c r="AK101" s="325" t="s">
        <v>52</v>
      </c>
      <c r="AL101" s="278" t="s">
        <v>52</v>
      </c>
      <c r="AM101" s="325" t="s">
        <v>59</v>
      </c>
      <c r="AN101" s="325" t="s">
        <v>59</v>
      </c>
      <c r="AO101" s="325" t="s">
        <v>53</v>
      </c>
      <c r="AP101" s="278" t="s">
        <v>53</v>
      </c>
      <c r="AQ101" s="325" t="s">
        <v>52</v>
      </c>
      <c r="AR101" s="325" t="s">
        <v>52</v>
      </c>
      <c r="AS101" s="325" t="s">
        <v>52</v>
      </c>
      <c r="AT101" s="325" t="s">
        <v>52</v>
      </c>
    </row>
    <row r="102" spans="1:46" ht="15.95" customHeight="1">
      <c r="A102" s="387" t="s">
        <v>443</v>
      </c>
      <c r="B102" s="300">
        <f>C102/D102</f>
        <v>0.23333333333333334</v>
      </c>
      <c r="C102" s="375">
        <f t="shared" ref="C102" si="47">COUNTIF(E102:AT102,"Yes")</f>
        <v>7</v>
      </c>
      <c r="D102" s="414" cm="1">
        <f t="array" ref="D102">SUM(COUNTIFS(E102:AT102,{"Yes","No"}))</f>
        <v>30</v>
      </c>
      <c r="E102" s="329" t="s">
        <v>53</v>
      </c>
      <c r="F102" s="329" t="str">
        <f>IF(OR(F103="Yes",F104="Yes"),"Yes","-")</f>
        <v>Yes</v>
      </c>
      <c r="G102" s="329" t="str">
        <f t="shared" ref="G102:AT102" si="48">IF(OR(G103="Yes",G104="Yes"),"Yes","-")</f>
        <v>-</v>
      </c>
      <c r="H102" s="329" t="s">
        <v>53</v>
      </c>
      <c r="I102" s="329" t="s">
        <v>53</v>
      </c>
      <c r="J102" s="329" t="str">
        <f t="shared" ref="J102:P102" si="49">IF(OR(J103="Yes",J104="Yes"),"Yes","-")</f>
        <v>-</v>
      </c>
      <c r="K102" s="329" t="s">
        <v>53</v>
      </c>
      <c r="L102" s="329" t="s">
        <v>53</v>
      </c>
      <c r="M102" s="329" t="str">
        <f t="shared" si="49"/>
        <v>-</v>
      </c>
      <c r="N102" s="329" t="s">
        <v>53</v>
      </c>
      <c r="O102" s="329" t="s">
        <v>53</v>
      </c>
      <c r="P102" s="329" t="str">
        <f t="shared" si="49"/>
        <v>-</v>
      </c>
      <c r="Q102" s="329" t="s">
        <v>53</v>
      </c>
      <c r="R102" s="329" t="s">
        <v>53</v>
      </c>
      <c r="S102" s="329" t="str">
        <f>IF(OR(S103="Yes",S104="Yes"),"Yes","-")</f>
        <v>Yes</v>
      </c>
      <c r="T102" s="329" t="s">
        <v>53</v>
      </c>
      <c r="U102" s="527" t="s">
        <v>53</v>
      </c>
      <c r="V102" s="330" t="s">
        <v>53</v>
      </c>
      <c r="W102" s="528" t="str">
        <f t="shared" si="48"/>
        <v>Yes</v>
      </c>
      <c r="X102" s="329" t="str">
        <f t="shared" si="48"/>
        <v>Yes</v>
      </c>
      <c r="Y102" s="329" t="s">
        <v>53</v>
      </c>
      <c r="Z102" s="329" t="s">
        <v>53</v>
      </c>
      <c r="AA102" s="329" t="s">
        <v>53</v>
      </c>
      <c r="AB102" s="329" t="str">
        <f t="shared" si="48"/>
        <v>-</v>
      </c>
      <c r="AC102" s="329" t="s">
        <v>53</v>
      </c>
      <c r="AD102" s="329" t="str">
        <f>IF(OR(AD103="Yes",AD104="Yes"),"Yes","-")</f>
        <v>-</v>
      </c>
      <c r="AE102" s="329" t="s">
        <v>53</v>
      </c>
      <c r="AF102" s="329" t="str">
        <f t="shared" si="48"/>
        <v>Yes</v>
      </c>
      <c r="AG102" s="329" t="str">
        <f t="shared" si="48"/>
        <v>-</v>
      </c>
      <c r="AH102" s="329" t="s">
        <v>53</v>
      </c>
      <c r="AI102" s="329" t="str">
        <f>IF(OR(AI103="Yes",AI104="Yes"),"Yes","-")</f>
        <v>Yes</v>
      </c>
      <c r="AJ102" s="329" t="s">
        <v>53</v>
      </c>
      <c r="AK102" s="329" t="str">
        <f t="shared" si="48"/>
        <v>-</v>
      </c>
      <c r="AL102" s="329" t="s">
        <v>53</v>
      </c>
      <c r="AM102" s="329" t="str">
        <f t="shared" si="48"/>
        <v>-</v>
      </c>
      <c r="AN102" s="329" t="str">
        <f t="shared" si="48"/>
        <v>-</v>
      </c>
      <c r="AO102" s="329" t="s">
        <v>53</v>
      </c>
      <c r="AP102" s="329" t="str">
        <f>IF(OR(AP103="Yes",AP104="Yes"),"Yes","-")</f>
        <v>-</v>
      </c>
      <c r="AQ102" s="329" t="str">
        <f t="shared" si="48"/>
        <v>Yes</v>
      </c>
      <c r="AR102" s="329" t="s">
        <v>53</v>
      </c>
      <c r="AS102" s="329" t="s">
        <v>53</v>
      </c>
      <c r="AT102" s="329" t="str">
        <f t="shared" si="48"/>
        <v>-</v>
      </c>
    </row>
    <row r="103" spans="1:46" ht="15.95" customHeight="1">
      <c r="A103" s="526" t="s">
        <v>444</v>
      </c>
      <c r="B103" s="300"/>
      <c r="C103" s="325"/>
      <c r="D103" s="333"/>
      <c r="E103" s="325" t="s">
        <v>53</v>
      </c>
      <c r="F103" s="278" t="s">
        <v>52</v>
      </c>
      <c r="G103" s="325" t="s">
        <v>59</v>
      </c>
      <c r="H103" s="325" t="s">
        <v>59</v>
      </c>
      <c r="I103" s="325" t="s">
        <v>53</v>
      </c>
      <c r="J103" s="325" t="s">
        <v>59</v>
      </c>
      <c r="K103" s="278" t="s">
        <v>53</v>
      </c>
      <c r="L103" s="278" t="s">
        <v>53</v>
      </c>
      <c r="M103" s="325" t="s">
        <v>59</v>
      </c>
      <c r="N103" s="325" t="s">
        <v>53</v>
      </c>
      <c r="O103" s="278" t="s">
        <v>53</v>
      </c>
      <c r="P103" s="325" t="s">
        <v>53</v>
      </c>
      <c r="Q103" s="325" t="s">
        <v>53</v>
      </c>
      <c r="R103" s="325" t="s">
        <v>53</v>
      </c>
      <c r="S103" s="278" t="s">
        <v>52</v>
      </c>
      <c r="T103" s="278" t="s">
        <v>53</v>
      </c>
      <c r="U103" s="392" t="s">
        <v>53</v>
      </c>
      <c r="V103" s="333" t="s">
        <v>53</v>
      </c>
      <c r="W103" s="323" t="s">
        <v>53</v>
      </c>
      <c r="X103" s="325" t="s">
        <v>53</v>
      </c>
      <c r="Y103" s="325" t="s">
        <v>53</v>
      </c>
      <c r="Z103" s="325" t="s">
        <v>53</v>
      </c>
      <c r="AA103" s="278" t="s">
        <v>53</v>
      </c>
      <c r="AB103" s="325" t="s">
        <v>53</v>
      </c>
      <c r="AC103" s="331" t="s">
        <v>53</v>
      </c>
      <c r="AD103" s="325" t="s">
        <v>59</v>
      </c>
      <c r="AE103" s="331" t="s">
        <v>53</v>
      </c>
      <c r="AF103" s="325" t="s">
        <v>52</v>
      </c>
      <c r="AG103" s="325" t="s">
        <v>59</v>
      </c>
      <c r="AH103" s="325" t="s">
        <v>53</v>
      </c>
      <c r="AI103" s="278" t="s">
        <v>52</v>
      </c>
      <c r="AJ103" s="278" t="s">
        <v>59</v>
      </c>
      <c r="AK103" s="325" t="s">
        <v>53</v>
      </c>
      <c r="AL103" s="325" t="s">
        <v>53</v>
      </c>
      <c r="AM103" s="325" t="s">
        <v>59</v>
      </c>
      <c r="AN103" s="325" t="s">
        <v>53</v>
      </c>
      <c r="AO103" s="325" t="s">
        <v>53</v>
      </c>
      <c r="AP103" s="325" t="s">
        <v>59</v>
      </c>
      <c r="AQ103" s="325" t="s">
        <v>52</v>
      </c>
      <c r="AR103" s="325" t="s">
        <v>53</v>
      </c>
      <c r="AS103" s="325" t="s">
        <v>53</v>
      </c>
      <c r="AT103" s="325" t="s">
        <v>59</v>
      </c>
    </row>
    <row r="104" spans="1:46" ht="15.95" customHeight="1">
      <c r="A104" s="526" t="s">
        <v>445</v>
      </c>
      <c r="B104" s="300"/>
      <c r="C104" s="325"/>
      <c r="D104" s="333"/>
      <c r="E104" s="325" t="s">
        <v>53</v>
      </c>
      <c r="F104" s="278" t="s">
        <v>59</v>
      </c>
      <c r="G104" s="325" t="s">
        <v>59</v>
      </c>
      <c r="H104" s="325" t="s">
        <v>53</v>
      </c>
      <c r="I104" s="325" t="s">
        <v>53</v>
      </c>
      <c r="J104" s="325" t="s">
        <v>59</v>
      </c>
      <c r="K104" s="278" t="s">
        <v>53</v>
      </c>
      <c r="L104" s="278" t="s">
        <v>53</v>
      </c>
      <c r="M104" s="325" t="s">
        <v>59</v>
      </c>
      <c r="N104" s="325" t="s">
        <v>53</v>
      </c>
      <c r="O104" s="278" t="s">
        <v>53</v>
      </c>
      <c r="P104" s="278" t="s">
        <v>59</v>
      </c>
      <c r="Q104" s="325" t="s">
        <v>53</v>
      </c>
      <c r="R104" s="325" t="s">
        <v>53</v>
      </c>
      <c r="S104" s="278" t="s">
        <v>52</v>
      </c>
      <c r="T104" s="278" t="s">
        <v>53</v>
      </c>
      <c r="U104" s="392" t="s">
        <v>53</v>
      </c>
      <c r="V104" s="333" t="s">
        <v>53</v>
      </c>
      <c r="W104" s="323" t="s">
        <v>52</v>
      </c>
      <c r="X104" s="325" t="s">
        <v>52</v>
      </c>
      <c r="Y104" s="325" t="s">
        <v>53</v>
      </c>
      <c r="Z104" s="325" t="s">
        <v>53</v>
      </c>
      <c r="AA104" s="278" t="s">
        <v>53</v>
      </c>
      <c r="AB104" s="325" t="s">
        <v>59</v>
      </c>
      <c r="AC104" s="331" t="s">
        <v>53</v>
      </c>
      <c r="AD104" s="325" t="s">
        <v>59</v>
      </c>
      <c r="AE104" s="331" t="s">
        <v>53</v>
      </c>
      <c r="AF104" s="325" t="s">
        <v>52</v>
      </c>
      <c r="AG104" s="325" t="s">
        <v>59</v>
      </c>
      <c r="AH104" s="325" t="s">
        <v>53</v>
      </c>
      <c r="AI104" s="278" t="s">
        <v>52</v>
      </c>
      <c r="AJ104" s="325" t="s">
        <v>53</v>
      </c>
      <c r="AK104" s="325" t="s">
        <v>59</v>
      </c>
      <c r="AL104" s="325" t="s">
        <v>53</v>
      </c>
      <c r="AM104" s="325" t="s">
        <v>59</v>
      </c>
      <c r="AN104" s="325" t="s">
        <v>59</v>
      </c>
      <c r="AO104" s="325" t="s">
        <v>53</v>
      </c>
      <c r="AP104" s="325" t="s">
        <v>59</v>
      </c>
      <c r="AQ104" s="325" t="s">
        <v>53</v>
      </c>
      <c r="AR104" s="325" t="s">
        <v>53</v>
      </c>
      <c r="AS104" s="325" t="s">
        <v>53</v>
      </c>
      <c r="AT104" s="325" t="s">
        <v>59</v>
      </c>
    </row>
    <row r="105" spans="1:46" ht="15.95" customHeight="1">
      <c r="A105" s="387" t="s">
        <v>446</v>
      </c>
      <c r="B105" s="300">
        <f>C105/D105</f>
        <v>0.21428571428571427</v>
      </c>
      <c r="C105" s="375">
        <f t="shared" ref="C105" si="50">COUNTIF(E105:AT105,"Yes")</f>
        <v>6</v>
      </c>
      <c r="D105" s="414" cm="1">
        <f t="array" ref="D105">SUM(COUNTIFS(E105:AT105,{"Yes","No"}))</f>
        <v>28</v>
      </c>
      <c r="E105" s="329" t="s">
        <v>53</v>
      </c>
      <c r="F105" s="329" t="str">
        <f>IF(OR(F106="Yes",F107="Yes"),"Yes","-")</f>
        <v>-</v>
      </c>
      <c r="G105" s="329" t="str">
        <f t="shared" ref="G105:AT105" si="51">IF(OR(G106="Yes",G107="Yes"),"Yes","-")</f>
        <v>-</v>
      </c>
      <c r="H105" s="329" t="s">
        <v>53</v>
      </c>
      <c r="I105" s="329" t="s">
        <v>53</v>
      </c>
      <c r="J105" s="329" t="str">
        <f t="shared" ref="J105:M105" si="52">IF(OR(J106="Yes",J107="Yes"),"Yes","-")</f>
        <v>-</v>
      </c>
      <c r="K105" s="329" t="s">
        <v>53</v>
      </c>
      <c r="L105" s="329" t="s">
        <v>53</v>
      </c>
      <c r="M105" s="329" t="str">
        <f t="shared" si="52"/>
        <v>-</v>
      </c>
      <c r="N105" s="329" t="s">
        <v>53</v>
      </c>
      <c r="O105" s="329" t="s">
        <v>53</v>
      </c>
      <c r="P105" s="329" t="s">
        <v>53</v>
      </c>
      <c r="Q105" s="329" t="s">
        <v>53</v>
      </c>
      <c r="R105" s="329" t="s">
        <v>53</v>
      </c>
      <c r="S105" s="329" t="str">
        <f>IF(OR(S106="Yes",S107="Yes"),"Yes","-")</f>
        <v>Yes</v>
      </c>
      <c r="T105" s="329" t="s">
        <v>53</v>
      </c>
      <c r="U105" s="527" t="s">
        <v>53</v>
      </c>
      <c r="V105" s="330" t="s">
        <v>53</v>
      </c>
      <c r="W105" s="528" t="str">
        <f t="shared" si="51"/>
        <v>Yes</v>
      </c>
      <c r="X105" s="329" t="str">
        <f t="shared" si="51"/>
        <v>Yes</v>
      </c>
      <c r="Y105" s="329" t="s">
        <v>53</v>
      </c>
      <c r="Z105" s="329" t="s">
        <v>53</v>
      </c>
      <c r="AA105" s="329" t="s">
        <v>53</v>
      </c>
      <c r="AB105" s="329" t="str">
        <f t="shared" si="51"/>
        <v>-</v>
      </c>
      <c r="AC105" s="329" t="s">
        <v>53</v>
      </c>
      <c r="AD105" s="329" t="str">
        <f>IF(OR(AD106="Yes",AD107="Yes"),"Yes","-")</f>
        <v>-</v>
      </c>
      <c r="AE105" s="329" t="s">
        <v>53</v>
      </c>
      <c r="AF105" s="329" t="s">
        <v>53</v>
      </c>
      <c r="AG105" s="329" t="str">
        <f t="shared" si="51"/>
        <v>-</v>
      </c>
      <c r="AH105" s="329" t="s">
        <v>53</v>
      </c>
      <c r="AI105" s="329" t="str">
        <f>IF(OR(AI106="Yes",AI107="Yes"),"Yes","-")</f>
        <v>Yes</v>
      </c>
      <c r="AJ105" s="329" t="str">
        <f t="shared" si="51"/>
        <v>-</v>
      </c>
      <c r="AK105" s="329" t="str">
        <f t="shared" si="51"/>
        <v>-</v>
      </c>
      <c r="AL105" s="329" t="str">
        <f>IF(OR(AL106="Yes",AL107="Yes"),"Yes","-")</f>
        <v>Yes</v>
      </c>
      <c r="AM105" s="329" t="str">
        <f t="shared" si="51"/>
        <v>-</v>
      </c>
      <c r="AN105" s="329" t="str">
        <f t="shared" si="51"/>
        <v>-</v>
      </c>
      <c r="AO105" s="329" t="s">
        <v>53</v>
      </c>
      <c r="AP105" s="329" t="str">
        <f>IF(OR(AP106="Yes",AP107="Yes"),"Yes","-")</f>
        <v>-</v>
      </c>
      <c r="AQ105" s="329" t="str">
        <f t="shared" si="51"/>
        <v>Yes</v>
      </c>
      <c r="AR105" s="329" t="str">
        <f t="shared" si="51"/>
        <v>-</v>
      </c>
      <c r="AS105" s="329" t="s">
        <v>53</v>
      </c>
      <c r="AT105" s="329" t="str">
        <f t="shared" si="51"/>
        <v>-</v>
      </c>
    </row>
    <row r="106" spans="1:46" ht="15.95" customHeight="1">
      <c r="A106" s="526" t="s">
        <v>447</v>
      </c>
      <c r="B106" s="300"/>
      <c r="C106" s="325"/>
      <c r="D106" s="333"/>
      <c r="E106" s="325" t="s">
        <v>53</v>
      </c>
      <c r="F106" s="278" t="s">
        <v>59</v>
      </c>
      <c r="G106" s="325" t="s">
        <v>59</v>
      </c>
      <c r="H106" s="325" t="s">
        <v>59</v>
      </c>
      <c r="I106" s="325" t="s">
        <v>53</v>
      </c>
      <c r="J106" s="325" t="s">
        <v>59</v>
      </c>
      <c r="K106" s="278" t="s">
        <v>53</v>
      </c>
      <c r="L106" s="278" t="s">
        <v>53</v>
      </c>
      <c r="M106" s="325" t="s">
        <v>59</v>
      </c>
      <c r="N106" s="325" t="s">
        <v>53</v>
      </c>
      <c r="O106" s="278" t="s">
        <v>53</v>
      </c>
      <c r="P106" s="325" t="s">
        <v>53</v>
      </c>
      <c r="Q106" s="325" t="s">
        <v>53</v>
      </c>
      <c r="R106" s="325" t="s">
        <v>53</v>
      </c>
      <c r="S106" s="278" t="s">
        <v>52</v>
      </c>
      <c r="T106" s="278" t="s">
        <v>53</v>
      </c>
      <c r="U106" s="392" t="s">
        <v>53</v>
      </c>
      <c r="V106" s="333" t="s">
        <v>53</v>
      </c>
      <c r="W106" s="323" t="s">
        <v>53</v>
      </c>
      <c r="X106" s="325" t="s">
        <v>53</v>
      </c>
      <c r="Y106" s="325" t="s">
        <v>53</v>
      </c>
      <c r="Z106" s="325" t="s">
        <v>53</v>
      </c>
      <c r="AA106" s="278" t="s">
        <v>53</v>
      </c>
      <c r="AB106" s="325" t="s">
        <v>53</v>
      </c>
      <c r="AC106" s="331" t="s">
        <v>53</v>
      </c>
      <c r="AD106" s="325" t="s">
        <v>59</v>
      </c>
      <c r="AE106" s="331" t="s">
        <v>53</v>
      </c>
      <c r="AF106" s="325" t="s">
        <v>53</v>
      </c>
      <c r="AG106" s="325" t="s">
        <v>59</v>
      </c>
      <c r="AH106" s="325" t="s">
        <v>53</v>
      </c>
      <c r="AI106" s="278" t="s">
        <v>52</v>
      </c>
      <c r="AJ106" s="325" t="s">
        <v>59</v>
      </c>
      <c r="AK106" s="325" t="s">
        <v>59</v>
      </c>
      <c r="AL106" s="278" t="s">
        <v>52</v>
      </c>
      <c r="AM106" s="325" t="s">
        <v>59</v>
      </c>
      <c r="AN106" s="325" t="s">
        <v>53</v>
      </c>
      <c r="AO106" s="325" t="s">
        <v>53</v>
      </c>
      <c r="AP106" s="325" t="s">
        <v>59</v>
      </c>
      <c r="AQ106" s="325" t="s">
        <v>52</v>
      </c>
      <c r="AR106" s="325" t="s">
        <v>59</v>
      </c>
      <c r="AS106" s="325" t="s">
        <v>53</v>
      </c>
      <c r="AT106" s="325" t="s">
        <v>59</v>
      </c>
    </row>
    <row r="107" spans="1:46" ht="15.95" customHeight="1">
      <c r="A107" s="526" t="s">
        <v>448</v>
      </c>
      <c r="B107" s="300"/>
      <c r="C107" s="325"/>
      <c r="D107" s="333"/>
      <c r="E107" s="325" t="s">
        <v>53</v>
      </c>
      <c r="F107" s="278" t="s">
        <v>59</v>
      </c>
      <c r="G107" s="325" t="s">
        <v>59</v>
      </c>
      <c r="H107" s="325" t="s">
        <v>53</v>
      </c>
      <c r="I107" s="325" t="s">
        <v>53</v>
      </c>
      <c r="J107" s="325" t="s">
        <v>59</v>
      </c>
      <c r="K107" s="278" t="s">
        <v>53</v>
      </c>
      <c r="L107" s="278" t="s">
        <v>53</v>
      </c>
      <c r="M107" s="325" t="s">
        <v>59</v>
      </c>
      <c r="N107" s="325" t="s">
        <v>53</v>
      </c>
      <c r="O107" s="278" t="s">
        <v>53</v>
      </c>
      <c r="P107" s="325" t="s">
        <v>53</v>
      </c>
      <c r="Q107" s="325" t="s">
        <v>53</v>
      </c>
      <c r="R107" s="325" t="s">
        <v>53</v>
      </c>
      <c r="S107" s="278" t="s">
        <v>52</v>
      </c>
      <c r="T107" s="278" t="s">
        <v>53</v>
      </c>
      <c r="U107" s="392" t="s">
        <v>53</v>
      </c>
      <c r="V107" s="333" t="s">
        <v>53</v>
      </c>
      <c r="W107" s="323" t="s">
        <v>52</v>
      </c>
      <c r="X107" s="325" t="s">
        <v>52</v>
      </c>
      <c r="Y107" s="325" t="s">
        <v>53</v>
      </c>
      <c r="Z107" s="325" t="s">
        <v>53</v>
      </c>
      <c r="AA107" s="278" t="s">
        <v>53</v>
      </c>
      <c r="AB107" s="325" t="s">
        <v>59</v>
      </c>
      <c r="AC107" s="331" t="s">
        <v>53</v>
      </c>
      <c r="AD107" s="325" t="s">
        <v>59</v>
      </c>
      <c r="AE107" s="331" t="s">
        <v>53</v>
      </c>
      <c r="AF107" s="325" t="s">
        <v>53</v>
      </c>
      <c r="AG107" s="325" t="s">
        <v>59</v>
      </c>
      <c r="AH107" s="325" t="s">
        <v>53</v>
      </c>
      <c r="AI107" s="278" t="s">
        <v>52</v>
      </c>
      <c r="AJ107" s="325" t="s">
        <v>59</v>
      </c>
      <c r="AK107" s="325" t="s">
        <v>59</v>
      </c>
      <c r="AL107" s="278" t="s">
        <v>52</v>
      </c>
      <c r="AM107" s="325" t="s">
        <v>59</v>
      </c>
      <c r="AN107" s="325" t="s">
        <v>59</v>
      </c>
      <c r="AO107" s="325" t="s">
        <v>53</v>
      </c>
      <c r="AP107" s="325" t="s">
        <v>59</v>
      </c>
      <c r="AQ107" s="325" t="s">
        <v>53</v>
      </c>
      <c r="AR107" s="325" t="s">
        <v>59</v>
      </c>
      <c r="AS107" s="325" t="s">
        <v>53</v>
      </c>
      <c r="AT107" s="325" t="s">
        <v>59</v>
      </c>
    </row>
    <row r="108" spans="1:46" ht="15.95" customHeight="1">
      <c r="A108" s="387" t="s">
        <v>449</v>
      </c>
      <c r="B108" s="300">
        <f>C108/D108</f>
        <v>0.6</v>
      </c>
      <c r="C108" s="375">
        <f t="shared" ref="C108" si="53">COUNTIF(E108:AT108,"Yes")</f>
        <v>21</v>
      </c>
      <c r="D108" s="414" cm="1">
        <f t="array" ref="D108">SUM(COUNTIFS(E108:AT108,{"Yes","No"}))</f>
        <v>35</v>
      </c>
      <c r="E108" s="329" t="str">
        <f t="shared" ref="E108:AT108" si="54">IF(OR(E109="Yes",E110="Yes"),"Yes","-")</f>
        <v>Yes</v>
      </c>
      <c r="F108" s="329" t="str">
        <f>IF(OR(F109="Yes",F110="Yes"),"Yes","-")</f>
        <v>Yes</v>
      </c>
      <c r="G108" s="329" t="s">
        <v>53</v>
      </c>
      <c r="H108" s="329" t="str">
        <f>IF(OR(H109="Yes",H110="Yes"),"Yes","-")</f>
        <v>Yes</v>
      </c>
      <c r="I108" s="329" t="str">
        <f t="shared" si="54"/>
        <v>Yes</v>
      </c>
      <c r="J108" s="329" t="str">
        <f t="shared" si="54"/>
        <v>Yes</v>
      </c>
      <c r="K108" s="329" t="str">
        <f t="shared" si="54"/>
        <v>Yes</v>
      </c>
      <c r="L108" s="329" t="s">
        <v>53</v>
      </c>
      <c r="M108" s="329" t="str">
        <f t="shared" si="54"/>
        <v>-</v>
      </c>
      <c r="N108" s="329" t="s">
        <v>53</v>
      </c>
      <c r="O108" s="329" t="str">
        <f t="shared" si="54"/>
        <v>Yes</v>
      </c>
      <c r="P108" s="329" t="str">
        <f t="shared" si="54"/>
        <v>Yes</v>
      </c>
      <c r="Q108" s="329" t="s">
        <v>53</v>
      </c>
      <c r="R108" s="329" t="str">
        <f t="shared" si="54"/>
        <v>Yes</v>
      </c>
      <c r="S108" s="329" t="s">
        <v>53</v>
      </c>
      <c r="T108" s="329" t="s">
        <v>53</v>
      </c>
      <c r="U108" s="527" t="s">
        <v>53</v>
      </c>
      <c r="V108" s="330" t="s">
        <v>53</v>
      </c>
      <c r="W108" s="528" t="str">
        <f t="shared" si="54"/>
        <v>Yes</v>
      </c>
      <c r="X108" s="329" t="str">
        <f t="shared" si="54"/>
        <v>Yes</v>
      </c>
      <c r="Y108" s="329" t="str">
        <f t="shared" si="54"/>
        <v>Yes</v>
      </c>
      <c r="Z108" s="329" t="str">
        <f t="shared" si="54"/>
        <v>Yes</v>
      </c>
      <c r="AA108" s="329" t="s">
        <v>53</v>
      </c>
      <c r="AB108" s="329" t="str">
        <f t="shared" si="54"/>
        <v>-</v>
      </c>
      <c r="AC108" s="329" t="str">
        <f>IF(OR(AC109="Yes",AC110="Yes"),"Yes","-")</f>
        <v>Yes</v>
      </c>
      <c r="AD108" s="329" t="str">
        <f>IF(OR(AD109="Yes",AD110="Yes"),"Yes","-")</f>
        <v>-</v>
      </c>
      <c r="AE108" s="329" t="s">
        <v>53</v>
      </c>
      <c r="AF108" s="329" t="str">
        <f t="shared" si="54"/>
        <v>Yes</v>
      </c>
      <c r="AG108" s="329" t="str">
        <f t="shared" si="54"/>
        <v>Yes</v>
      </c>
      <c r="AH108" s="329" t="s">
        <v>53</v>
      </c>
      <c r="AI108" s="329" t="s">
        <v>53</v>
      </c>
      <c r="AJ108" s="329" t="str">
        <f t="shared" si="54"/>
        <v>Yes</v>
      </c>
      <c r="AK108" s="329" t="str">
        <f t="shared" si="54"/>
        <v>Yes</v>
      </c>
      <c r="AL108" s="329" t="s">
        <v>53</v>
      </c>
      <c r="AM108" s="329" t="str">
        <f t="shared" si="54"/>
        <v>-</v>
      </c>
      <c r="AN108" s="329" t="str">
        <f t="shared" si="54"/>
        <v>Yes</v>
      </c>
      <c r="AO108" s="329" t="s">
        <v>53</v>
      </c>
      <c r="AP108" s="329" t="str">
        <f>IF(OR(AP109="Yes",AP110="Yes"),"Yes","-")</f>
        <v>-</v>
      </c>
      <c r="AQ108" s="329" t="str">
        <f t="shared" si="54"/>
        <v>Yes</v>
      </c>
      <c r="AR108" s="329" t="str">
        <f t="shared" si="54"/>
        <v>-</v>
      </c>
      <c r="AS108" s="329" t="str">
        <f t="shared" si="54"/>
        <v>Yes</v>
      </c>
      <c r="AT108" s="329" t="str">
        <f t="shared" si="54"/>
        <v>-</v>
      </c>
    </row>
    <row r="109" spans="1:46" ht="15.95" customHeight="1">
      <c r="A109" s="526" t="s">
        <v>450</v>
      </c>
      <c r="B109" s="300"/>
      <c r="C109" s="325"/>
      <c r="D109" s="333"/>
      <c r="E109" s="325" t="s">
        <v>52</v>
      </c>
      <c r="F109" s="278" t="s">
        <v>52</v>
      </c>
      <c r="G109" s="325" t="s">
        <v>53</v>
      </c>
      <c r="H109" s="278" t="s">
        <v>52</v>
      </c>
      <c r="I109" s="325" t="s">
        <v>53</v>
      </c>
      <c r="J109" s="278" t="s">
        <v>52</v>
      </c>
      <c r="K109" s="278" t="s">
        <v>52</v>
      </c>
      <c r="L109" s="278" t="s">
        <v>53</v>
      </c>
      <c r="M109" s="325" t="s">
        <v>59</v>
      </c>
      <c r="N109" s="325" t="s">
        <v>53</v>
      </c>
      <c r="O109" s="278" t="s">
        <v>52</v>
      </c>
      <c r="P109" s="325" t="s">
        <v>53</v>
      </c>
      <c r="Q109" s="325" t="s">
        <v>53</v>
      </c>
      <c r="R109" s="325" t="s">
        <v>52</v>
      </c>
      <c r="S109" s="325" t="s">
        <v>53</v>
      </c>
      <c r="T109" s="278" t="s">
        <v>53</v>
      </c>
      <c r="U109" s="392" t="s">
        <v>53</v>
      </c>
      <c r="V109" s="333" t="s">
        <v>53</v>
      </c>
      <c r="W109" s="323" t="s">
        <v>53</v>
      </c>
      <c r="X109" s="325" t="s">
        <v>52</v>
      </c>
      <c r="Y109" s="325" t="s">
        <v>52</v>
      </c>
      <c r="Z109" s="325" t="s">
        <v>52</v>
      </c>
      <c r="AA109" s="278" t="s">
        <v>53</v>
      </c>
      <c r="AB109" s="325" t="s">
        <v>53</v>
      </c>
      <c r="AC109" s="278" t="s">
        <v>52</v>
      </c>
      <c r="AD109" s="325" t="s">
        <v>59</v>
      </c>
      <c r="AE109" s="331" t="s">
        <v>53</v>
      </c>
      <c r="AF109" s="325" t="s">
        <v>52</v>
      </c>
      <c r="AG109" s="325" t="s">
        <v>52</v>
      </c>
      <c r="AH109" s="325" t="s">
        <v>53</v>
      </c>
      <c r="AI109" s="325" t="s">
        <v>53</v>
      </c>
      <c r="AJ109" s="325" t="s">
        <v>59</v>
      </c>
      <c r="AK109" s="325" t="s">
        <v>52</v>
      </c>
      <c r="AL109" s="325" t="s">
        <v>53</v>
      </c>
      <c r="AM109" s="325" t="s">
        <v>59</v>
      </c>
      <c r="AN109" s="325" t="s">
        <v>52</v>
      </c>
      <c r="AO109" s="325" t="s">
        <v>53</v>
      </c>
      <c r="AP109" s="325" t="s">
        <v>59</v>
      </c>
      <c r="AQ109" s="325" t="s">
        <v>52</v>
      </c>
      <c r="AR109" s="325" t="s">
        <v>59</v>
      </c>
      <c r="AS109" s="325" t="s">
        <v>52</v>
      </c>
      <c r="AT109" s="325" t="s">
        <v>59</v>
      </c>
    </row>
    <row r="110" spans="1:46" ht="15.95" customHeight="1">
      <c r="A110" s="526" t="s">
        <v>451</v>
      </c>
      <c r="B110" s="300"/>
      <c r="C110" s="325"/>
      <c r="D110" s="333"/>
      <c r="E110" s="325" t="s">
        <v>52</v>
      </c>
      <c r="F110" s="278" t="s">
        <v>52</v>
      </c>
      <c r="G110" s="325" t="s">
        <v>53</v>
      </c>
      <c r="H110" s="278" t="s">
        <v>52</v>
      </c>
      <c r="I110" s="325" t="s">
        <v>52</v>
      </c>
      <c r="J110" s="278" t="s">
        <v>52</v>
      </c>
      <c r="K110" s="278" t="s">
        <v>52</v>
      </c>
      <c r="L110" s="278" t="s">
        <v>53</v>
      </c>
      <c r="M110" s="325" t="s">
        <v>59</v>
      </c>
      <c r="N110" s="325" t="s">
        <v>53</v>
      </c>
      <c r="O110" s="278" t="s">
        <v>52</v>
      </c>
      <c r="P110" s="278" t="s">
        <v>52</v>
      </c>
      <c r="Q110" s="325" t="s">
        <v>53</v>
      </c>
      <c r="R110" s="325" t="s">
        <v>53</v>
      </c>
      <c r="S110" s="325" t="s">
        <v>53</v>
      </c>
      <c r="T110" s="278" t="s">
        <v>53</v>
      </c>
      <c r="U110" s="392" t="s">
        <v>53</v>
      </c>
      <c r="V110" s="333" t="s">
        <v>53</v>
      </c>
      <c r="W110" s="323" t="s">
        <v>52</v>
      </c>
      <c r="X110" s="325" t="s">
        <v>52</v>
      </c>
      <c r="Y110" s="325" t="s">
        <v>52</v>
      </c>
      <c r="Z110" s="325" t="s">
        <v>52</v>
      </c>
      <c r="AA110" s="278" t="s">
        <v>53</v>
      </c>
      <c r="AB110" s="325" t="s">
        <v>59</v>
      </c>
      <c r="AC110" s="278" t="s">
        <v>52</v>
      </c>
      <c r="AD110" s="325" t="s">
        <v>59</v>
      </c>
      <c r="AE110" s="331" t="s">
        <v>53</v>
      </c>
      <c r="AF110" s="325" t="s">
        <v>52</v>
      </c>
      <c r="AG110" s="325" t="s">
        <v>59</v>
      </c>
      <c r="AH110" s="325" t="s">
        <v>53</v>
      </c>
      <c r="AI110" s="325" t="s">
        <v>53</v>
      </c>
      <c r="AJ110" s="325" t="s">
        <v>52</v>
      </c>
      <c r="AK110" s="325" t="s">
        <v>59</v>
      </c>
      <c r="AL110" s="325" t="s">
        <v>53</v>
      </c>
      <c r="AM110" s="325" t="s">
        <v>59</v>
      </c>
      <c r="AN110" s="325" t="s">
        <v>59</v>
      </c>
      <c r="AO110" s="325" t="s">
        <v>53</v>
      </c>
      <c r="AP110" s="325" t="s">
        <v>59</v>
      </c>
      <c r="AQ110" s="325" t="s">
        <v>52</v>
      </c>
      <c r="AR110" s="325" t="s">
        <v>59</v>
      </c>
      <c r="AS110" s="325" t="s">
        <v>52</v>
      </c>
      <c r="AT110" s="325" t="s">
        <v>59</v>
      </c>
    </row>
    <row r="111" spans="1:46" ht="15.95" customHeight="1">
      <c r="A111" s="387" t="s">
        <v>452</v>
      </c>
      <c r="B111" s="300">
        <f>C111/D111</f>
        <v>0.2</v>
      </c>
      <c r="C111" s="375">
        <f t="shared" ref="C111" si="55">COUNTIF(E111:AT111,"Yes")</f>
        <v>2</v>
      </c>
      <c r="D111" s="414" cm="1">
        <f t="array" ref="D111">SUM(COUNTIFS(E111:AT111,{"Yes","No"}))</f>
        <v>10</v>
      </c>
      <c r="E111" s="329" t="str">
        <f t="shared" ref="E111:AT111" si="56">IF(OR(E112="Yes",E113="Yes"),"Yes","-")</f>
        <v>-</v>
      </c>
      <c r="F111" s="329" t="s">
        <v>53</v>
      </c>
      <c r="G111" s="329" t="str">
        <f t="shared" ref="G111:P111" si="57">IF(OR(G112="Yes",G113="Yes"),"Yes","-")</f>
        <v>-</v>
      </c>
      <c r="H111" s="329" t="str">
        <f t="shared" si="57"/>
        <v>-</v>
      </c>
      <c r="I111" s="329" t="str">
        <f t="shared" si="57"/>
        <v>-</v>
      </c>
      <c r="J111" s="329" t="str">
        <f t="shared" si="57"/>
        <v>-</v>
      </c>
      <c r="K111" s="329" t="str">
        <f t="shared" si="57"/>
        <v>-</v>
      </c>
      <c r="L111" s="329" t="str">
        <f t="shared" si="57"/>
        <v>-</v>
      </c>
      <c r="M111" s="329" t="str">
        <f t="shared" si="57"/>
        <v>-</v>
      </c>
      <c r="N111" s="329" t="str">
        <f t="shared" si="57"/>
        <v>-</v>
      </c>
      <c r="O111" s="329" t="str">
        <f t="shared" si="57"/>
        <v>-</v>
      </c>
      <c r="P111" s="329" t="str">
        <f t="shared" si="57"/>
        <v>-</v>
      </c>
      <c r="Q111" s="329" t="s">
        <v>53</v>
      </c>
      <c r="R111" s="329" t="str">
        <f t="shared" si="56"/>
        <v>Yes</v>
      </c>
      <c r="S111" s="329" t="s">
        <v>53</v>
      </c>
      <c r="T111" s="329" t="str">
        <f>IF(OR(T112="Yes",T113="Yes"),"Yes","-")</f>
        <v>-</v>
      </c>
      <c r="U111" s="527" t="str">
        <f>IF(OR(U112="Yes",U113="Yes"),"Yes","-")</f>
        <v>-</v>
      </c>
      <c r="V111" s="330" t="str">
        <f>IF(OR(V112="Yes",V113="Yes"),"Yes","-")</f>
        <v>-</v>
      </c>
      <c r="W111" s="528" t="str">
        <f t="shared" si="56"/>
        <v>-</v>
      </c>
      <c r="X111" s="329" t="str">
        <f t="shared" si="56"/>
        <v>-</v>
      </c>
      <c r="Y111" s="329" t="str">
        <f t="shared" si="56"/>
        <v>-</v>
      </c>
      <c r="Z111" s="329" t="s">
        <v>53</v>
      </c>
      <c r="AA111" s="329" t="s">
        <v>53</v>
      </c>
      <c r="AB111" s="329" t="str">
        <f t="shared" si="56"/>
        <v>Yes</v>
      </c>
      <c r="AC111" s="329" t="str">
        <f>IF(OR(AC112="Yes",AC113="Yes"),"Yes","-")</f>
        <v>-</v>
      </c>
      <c r="AD111" s="329" t="str">
        <f>IF(OR(AD112="Yes",AD113="Yes"),"Yes","-")</f>
        <v>-</v>
      </c>
      <c r="AE111" s="329" t="str">
        <f>IF(OR(AE112="Yes",AE113="Yes"),"Yes","-")</f>
        <v>-</v>
      </c>
      <c r="AF111" s="329" t="str">
        <f t="shared" si="56"/>
        <v>-</v>
      </c>
      <c r="AG111" s="329" t="str">
        <f t="shared" si="56"/>
        <v>-</v>
      </c>
      <c r="AH111" s="329" t="s">
        <v>53</v>
      </c>
      <c r="AI111" s="329" t="str">
        <f>IF(OR(AI112="Yes",AI113="Yes"),"Yes","-")</f>
        <v>-</v>
      </c>
      <c r="AJ111" s="329" t="str">
        <f t="shared" si="56"/>
        <v>-</v>
      </c>
      <c r="AK111" s="329" t="str">
        <f t="shared" si="56"/>
        <v>-</v>
      </c>
      <c r="AL111" s="329" t="str">
        <f>IF(OR(AL112="Yes",AL113="Yes"),"Yes","-")</f>
        <v>-</v>
      </c>
      <c r="AM111" s="329" t="str">
        <f t="shared" si="56"/>
        <v>-</v>
      </c>
      <c r="AN111" s="329" t="s">
        <v>53</v>
      </c>
      <c r="AO111" s="329" t="s">
        <v>53</v>
      </c>
      <c r="AP111" s="329" t="str">
        <f>IF(OR(AP112="Yes",AP113="Yes"),"Yes","-")</f>
        <v>-</v>
      </c>
      <c r="AQ111" s="329" t="str">
        <f t="shared" si="56"/>
        <v>-</v>
      </c>
      <c r="AR111" s="329" t="str">
        <f t="shared" si="56"/>
        <v>-</v>
      </c>
      <c r="AS111" s="329" t="str">
        <f t="shared" si="56"/>
        <v>-</v>
      </c>
      <c r="AT111" s="329" t="str">
        <f t="shared" si="56"/>
        <v>-</v>
      </c>
    </row>
    <row r="112" spans="1:46" ht="15.95" customHeight="1">
      <c r="A112" s="526" t="s">
        <v>453</v>
      </c>
      <c r="B112" s="300"/>
      <c r="C112" s="325"/>
      <c r="D112" s="333"/>
      <c r="E112" s="325" t="s">
        <v>381</v>
      </c>
      <c r="F112" s="278" t="s">
        <v>53</v>
      </c>
      <c r="G112" s="325" t="s">
        <v>381</v>
      </c>
      <c r="H112" s="325" t="s">
        <v>381</v>
      </c>
      <c r="I112" s="325" t="s">
        <v>381</v>
      </c>
      <c r="J112" s="325" t="s">
        <v>381</v>
      </c>
      <c r="K112" s="325" t="s">
        <v>381</v>
      </c>
      <c r="L112" s="325" t="s">
        <v>381</v>
      </c>
      <c r="M112" s="325" t="s">
        <v>381</v>
      </c>
      <c r="N112" s="325" t="s">
        <v>381</v>
      </c>
      <c r="O112" s="325" t="s">
        <v>381</v>
      </c>
      <c r="P112" s="325" t="s">
        <v>381</v>
      </c>
      <c r="Q112" s="325" t="s">
        <v>53</v>
      </c>
      <c r="R112" s="325" t="s">
        <v>52</v>
      </c>
      <c r="S112" s="325" t="s">
        <v>53</v>
      </c>
      <c r="T112" s="325" t="s">
        <v>381</v>
      </c>
      <c r="U112" s="459" t="s">
        <v>381</v>
      </c>
      <c r="V112" s="333" t="s">
        <v>381</v>
      </c>
      <c r="W112" s="323" t="s">
        <v>381</v>
      </c>
      <c r="X112" s="325" t="s">
        <v>381</v>
      </c>
      <c r="Y112" s="325" t="s">
        <v>381</v>
      </c>
      <c r="Z112" s="325" t="s">
        <v>53</v>
      </c>
      <c r="AA112" s="278" t="s">
        <v>53</v>
      </c>
      <c r="AB112" s="325" t="s">
        <v>52</v>
      </c>
      <c r="AC112" s="325" t="s">
        <v>381</v>
      </c>
      <c r="AD112" s="325" t="s">
        <v>381</v>
      </c>
      <c r="AE112" s="325" t="s">
        <v>381</v>
      </c>
      <c r="AF112" s="325" t="s">
        <v>381</v>
      </c>
      <c r="AG112" s="325" t="s">
        <v>381</v>
      </c>
      <c r="AH112" s="325" t="s">
        <v>53</v>
      </c>
      <c r="AI112" s="325" t="s">
        <v>381</v>
      </c>
      <c r="AJ112" s="325" t="s">
        <v>381</v>
      </c>
      <c r="AK112" s="325" t="s">
        <v>381</v>
      </c>
      <c r="AL112" s="325" t="s">
        <v>381</v>
      </c>
      <c r="AM112" s="325" t="s">
        <v>381</v>
      </c>
      <c r="AN112" s="325" t="s">
        <v>53</v>
      </c>
      <c r="AO112" s="325" t="s">
        <v>53</v>
      </c>
      <c r="AP112" s="325" t="s">
        <v>381</v>
      </c>
      <c r="AQ112" s="325" t="s">
        <v>381</v>
      </c>
      <c r="AR112" s="325" t="s">
        <v>381</v>
      </c>
      <c r="AS112" s="325" t="s">
        <v>381</v>
      </c>
      <c r="AT112" s="325" t="s">
        <v>59</v>
      </c>
    </row>
    <row r="113" spans="1:46" ht="15.95" customHeight="1">
      <c r="A113" s="526" t="s">
        <v>454</v>
      </c>
      <c r="B113" s="300"/>
      <c r="C113" s="325"/>
      <c r="D113" s="333"/>
      <c r="E113" s="325" t="s">
        <v>381</v>
      </c>
      <c r="F113" s="278" t="s">
        <v>53</v>
      </c>
      <c r="G113" s="325" t="s">
        <v>381</v>
      </c>
      <c r="H113" s="325" t="s">
        <v>381</v>
      </c>
      <c r="I113" s="325" t="s">
        <v>381</v>
      </c>
      <c r="J113" s="325" t="s">
        <v>381</v>
      </c>
      <c r="K113" s="325" t="s">
        <v>381</v>
      </c>
      <c r="L113" s="325" t="s">
        <v>381</v>
      </c>
      <c r="M113" s="325" t="s">
        <v>381</v>
      </c>
      <c r="N113" s="325" t="s">
        <v>381</v>
      </c>
      <c r="O113" s="325" t="s">
        <v>381</v>
      </c>
      <c r="P113" s="325" t="s">
        <v>381</v>
      </c>
      <c r="Q113" s="325" t="s">
        <v>53</v>
      </c>
      <c r="R113" s="325" t="s">
        <v>53</v>
      </c>
      <c r="S113" s="325" t="s">
        <v>53</v>
      </c>
      <c r="T113" s="325" t="s">
        <v>381</v>
      </c>
      <c r="U113" s="459" t="s">
        <v>381</v>
      </c>
      <c r="V113" s="333" t="s">
        <v>381</v>
      </c>
      <c r="W113" s="323" t="s">
        <v>381</v>
      </c>
      <c r="X113" s="325" t="s">
        <v>381</v>
      </c>
      <c r="Y113" s="325" t="s">
        <v>381</v>
      </c>
      <c r="Z113" s="325" t="s">
        <v>53</v>
      </c>
      <c r="AA113" s="278" t="s">
        <v>53</v>
      </c>
      <c r="AB113" s="325" t="s">
        <v>59</v>
      </c>
      <c r="AC113" s="325" t="s">
        <v>381</v>
      </c>
      <c r="AD113" s="325" t="s">
        <v>381</v>
      </c>
      <c r="AE113" s="325" t="s">
        <v>381</v>
      </c>
      <c r="AF113" s="325" t="s">
        <v>381</v>
      </c>
      <c r="AG113" s="325" t="s">
        <v>381</v>
      </c>
      <c r="AH113" s="325" t="s">
        <v>53</v>
      </c>
      <c r="AI113" s="325" t="s">
        <v>381</v>
      </c>
      <c r="AJ113" s="325" t="s">
        <v>381</v>
      </c>
      <c r="AK113" s="325" t="s">
        <v>381</v>
      </c>
      <c r="AL113" s="325" t="s">
        <v>381</v>
      </c>
      <c r="AM113" s="325" t="s">
        <v>381</v>
      </c>
      <c r="AN113" s="325" t="s">
        <v>53</v>
      </c>
      <c r="AO113" s="325" t="s">
        <v>53</v>
      </c>
      <c r="AP113" s="325" t="s">
        <v>381</v>
      </c>
      <c r="AQ113" s="325" t="s">
        <v>381</v>
      </c>
      <c r="AR113" s="325" t="s">
        <v>381</v>
      </c>
      <c r="AS113" s="325" t="s">
        <v>381</v>
      </c>
      <c r="AT113" s="325" t="s">
        <v>59</v>
      </c>
    </row>
    <row r="114" spans="1:46" ht="19.5" customHeight="1">
      <c r="A114" s="529" t="s">
        <v>455</v>
      </c>
      <c r="B114" s="530">
        <f>AVERAGE(E114:AT114)</f>
        <v>9.7142857142857135</v>
      </c>
      <c r="C114" s="417"/>
      <c r="D114" s="418"/>
      <c r="E114" s="528">
        <f>SUM(COUNTIF(E72,"Yes"),COUNTIF(E75,"Yes"),COUNTIF(E78,"Yes"),COUNTIF(E81,"Yes"),COUNTIF(E84,"Yes"),COUNTIF(E87,"Yes"),COUNTIF(E90,"Yes"),COUNTIF(E93,"Yes"),COUNTIF(E96,"Yes"),COUNTIF(E99,"Yes"),COUNTIF(E102,"Yes"),COUNTIF(E105,"Yes"),COUNTIF(E108,"Yes"))</f>
        <v>10</v>
      </c>
      <c r="F114" s="528">
        <f t="shared" ref="F114:AT114" si="58">SUM(COUNTIF(F72,"Yes"),COUNTIF(F75,"Yes"),COUNTIF(F78,"Yes"),COUNTIF(F81,"Yes"),COUNTIF(F84,"Yes"),COUNTIF(F87,"Yes"),COUNTIF(F90,"Yes"),COUNTIF(F93,"Yes"),COUNTIF(F96,"Yes"),COUNTIF(F99,"Yes"),COUNTIF(F102,"Yes"),COUNTIF(F105,"Yes"),COUNTIF(F108,"Yes"))</f>
        <v>10</v>
      </c>
      <c r="G114" s="528">
        <f t="shared" si="58"/>
        <v>9</v>
      </c>
      <c r="H114" s="528">
        <f t="shared" si="58"/>
        <v>11</v>
      </c>
      <c r="I114" s="528">
        <f t="shared" si="58"/>
        <v>9</v>
      </c>
      <c r="J114" s="528">
        <f t="shared" si="58"/>
        <v>7</v>
      </c>
      <c r="K114" s="528">
        <f t="shared" si="58"/>
        <v>11</v>
      </c>
      <c r="L114" s="528">
        <f t="shared" si="58"/>
        <v>4</v>
      </c>
      <c r="M114" s="528">
        <f t="shared" si="58"/>
        <v>8</v>
      </c>
      <c r="N114" s="528">
        <f t="shared" si="58"/>
        <v>10</v>
      </c>
      <c r="O114" s="528">
        <f t="shared" si="58"/>
        <v>11</v>
      </c>
      <c r="P114" s="528">
        <f t="shared" si="58"/>
        <v>9</v>
      </c>
      <c r="Q114" s="528">
        <f t="shared" si="58"/>
        <v>9</v>
      </c>
      <c r="R114" s="528">
        <f t="shared" si="58"/>
        <v>11</v>
      </c>
      <c r="S114" s="528">
        <f t="shared" si="58"/>
        <v>11</v>
      </c>
      <c r="T114" s="528">
        <f t="shared" si="58"/>
        <v>10</v>
      </c>
      <c r="U114" s="531">
        <f t="shared" si="58"/>
        <v>10</v>
      </c>
      <c r="V114" s="532">
        <f t="shared" si="58"/>
        <v>8</v>
      </c>
      <c r="W114" s="528">
        <f t="shared" si="58"/>
        <v>13</v>
      </c>
      <c r="X114" s="528">
        <f t="shared" si="58"/>
        <v>13</v>
      </c>
      <c r="Y114" s="528">
        <f t="shared" si="58"/>
        <v>10</v>
      </c>
      <c r="Z114" s="528">
        <f t="shared" si="58"/>
        <v>11</v>
      </c>
      <c r="AA114" s="528">
        <f t="shared" si="58"/>
        <v>2</v>
      </c>
      <c r="AB114" s="528">
        <f t="shared" si="58"/>
        <v>10</v>
      </c>
      <c r="AC114" s="528">
        <f t="shared" si="58"/>
        <v>10</v>
      </c>
      <c r="AD114" s="528">
        <f t="shared" si="58"/>
        <v>7</v>
      </c>
      <c r="AE114" s="528">
        <f t="shared" si="58"/>
        <v>10</v>
      </c>
      <c r="AF114" s="528">
        <f t="shared" si="58"/>
        <v>12</v>
      </c>
      <c r="AG114" s="528">
        <f t="shared" si="58"/>
        <v>11</v>
      </c>
      <c r="AH114" s="528">
        <f t="shared" si="58"/>
        <v>10</v>
      </c>
      <c r="AI114" s="528">
        <f t="shared" si="58"/>
        <v>12</v>
      </c>
      <c r="AJ114" s="528">
        <f t="shared" si="58"/>
        <v>9</v>
      </c>
      <c r="AK114" s="528">
        <f t="shared" si="58"/>
        <v>10</v>
      </c>
      <c r="AL114" s="528">
        <f t="shared" si="58"/>
        <v>11</v>
      </c>
      <c r="AM114" s="528">
        <f t="shared" si="58"/>
        <v>10</v>
      </c>
      <c r="AN114" s="528">
        <f t="shared" si="58"/>
        <v>11</v>
      </c>
      <c r="AO114" s="528">
        <f t="shared" si="58"/>
        <v>8</v>
      </c>
      <c r="AP114" s="528">
        <f t="shared" si="58"/>
        <v>8</v>
      </c>
      <c r="AQ114" s="528">
        <f t="shared" si="58"/>
        <v>13</v>
      </c>
      <c r="AR114" s="528">
        <f t="shared" si="58"/>
        <v>8</v>
      </c>
      <c r="AS114" s="528">
        <f t="shared" si="58"/>
        <v>11</v>
      </c>
      <c r="AT114" s="528">
        <f t="shared" si="58"/>
        <v>10</v>
      </c>
    </row>
    <row r="115" spans="1:46" ht="33.75" customHeight="1">
      <c r="A115" s="533" t="s">
        <v>456</v>
      </c>
      <c r="B115" s="300">
        <f>C115/D115</f>
        <v>0.8571428571428571</v>
      </c>
      <c r="C115" s="375">
        <f t="shared" ref="C115" si="59">COUNTIF(E115:AT115,"Yes")</f>
        <v>36</v>
      </c>
      <c r="D115" s="414" cm="1">
        <f t="array" ref="D115">SUM(COUNTIFS(E115:AT115,{"Yes","No"}))</f>
        <v>42</v>
      </c>
      <c r="E115" s="329" t="str">
        <f>IF(AND(E87="Yes",E72="Yes",E78="Yes",E84="Yes",E81="Yes"),"Yes","No")</f>
        <v>Yes</v>
      </c>
      <c r="F115" s="329" t="str">
        <f t="shared" ref="F115:AT115" si="60">IF(AND(F87="Yes",F72="Yes",F78="Yes",F84="Yes",F81="Yes"),"Yes","No")</f>
        <v>Yes</v>
      </c>
      <c r="G115" s="329" t="str">
        <f t="shared" si="60"/>
        <v>Yes</v>
      </c>
      <c r="H115" s="329" t="str">
        <f t="shared" si="60"/>
        <v>Yes</v>
      </c>
      <c r="I115" s="329" t="str">
        <f t="shared" si="60"/>
        <v>Yes</v>
      </c>
      <c r="J115" s="329" t="str">
        <f t="shared" si="60"/>
        <v>No</v>
      </c>
      <c r="K115" s="329" t="str">
        <f t="shared" si="60"/>
        <v>Yes</v>
      </c>
      <c r="L115" s="329" t="str">
        <f t="shared" si="60"/>
        <v>No</v>
      </c>
      <c r="M115" s="329" t="str">
        <f t="shared" si="60"/>
        <v>Yes</v>
      </c>
      <c r="N115" s="329" t="str">
        <f t="shared" si="60"/>
        <v>Yes</v>
      </c>
      <c r="O115" s="329" t="str">
        <f t="shared" si="60"/>
        <v>Yes</v>
      </c>
      <c r="P115" s="329" t="str">
        <f t="shared" si="60"/>
        <v>No</v>
      </c>
      <c r="Q115" s="329" t="str">
        <f t="shared" si="60"/>
        <v>Yes</v>
      </c>
      <c r="R115" s="329" t="str">
        <f t="shared" si="60"/>
        <v>Yes</v>
      </c>
      <c r="S115" s="329" t="str">
        <f t="shared" si="60"/>
        <v>Yes</v>
      </c>
      <c r="T115" s="329" t="str">
        <f t="shared" si="60"/>
        <v>Yes</v>
      </c>
      <c r="U115" s="527" t="str">
        <f t="shared" si="60"/>
        <v>Yes</v>
      </c>
      <c r="V115" s="330" t="str">
        <f t="shared" si="60"/>
        <v>Yes</v>
      </c>
      <c r="W115" s="528" t="str">
        <f t="shared" si="60"/>
        <v>Yes</v>
      </c>
      <c r="X115" s="329" t="str">
        <f t="shared" si="60"/>
        <v>Yes</v>
      </c>
      <c r="Y115" s="329" t="str">
        <f t="shared" si="60"/>
        <v>No</v>
      </c>
      <c r="Z115" s="329" t="str">
        <f t="shared" si="60"/>
        <v>Yes</v>
      </c>
      <c r="AA115" s="329" t="str">
        <f t="shared" si="60"/>
        <v>No</v>
      </c>
      <c r="AB115" s="329" t="str">
        <f t="shared" si="60"/>
        <v>Yes</v>
      </c>
      <c r="AC115" s="329" t="str">
        <f t="shared" si="60"/>
        <v>No</v>
      </c>
      <c r="AD115" s="329" t="str">
        <f t="shared" si="60"/>
        <v>Yes</v>
      </c>
      <c r="AE115" s="329" t="str">
        <f t="shared" si="60"/>
        <v>Yes</v>
      </c>
      <c r="AF115" s="329" t="str">
        <f t="shared" si="60"/>
        <v>Yes</v>
      </c>
      <c r="AG115" s="329" t="str">
        <f t="shared" si="60"/>
        <v>Yes</v>
      </c>
      <c r="AH115" s="329" t="str">
        <f t="shared" si="60"/>
        <v>Yes</v>
      </c>
      <c r="AI115" s="329" t="str">
        <f t="shared" si="60"/>
        <v>Yes</v>
      </c>
      <c r="AJ115" s="329" t="str">
        <f t="shared" si="60"/>
        <v>Yes</v>
      </c>
      <c r="AK115" s="329" t="str">
        <f t="shared" si="60"/>
        <v>Yes</v>
      </c>
      <c r="AL115" s="329" t="str">
        <f t="shared" si="60"/>
        <v>Yes</v>
      </c>
      <c r="AM115" s="329" t="str">
        <f t="shared" si="60"/>
        <v>Yes</v>
      </c>
      <c r="AN115" s="329" t="str">
        <f t="shared" si="60"/>
        <v>Yes</v>
      </c>
      <c r="AO115" s="329" t="str">
        <f t="shared" si="60"/>
        <v>Yes</v>
      </c>
      <c r="AP115" s="329" t="str">
        <f t="shared" si="60"/>
        <v>Yes</v>
      </c>
      <c r="AQ115" s="329" t="str">
        <f t="shared" si="60"/>
        <v>Yes</v>
      </c>
      <c r="AR115" s="329" t="str">
        <f t="shared" si="60"/>
        <v>Yes</v>
      </c>
      <c r="AS115" s="329" t="str">
        <f t="shared" si="60"/>
        <v>Yes</v>
      </c>
      <c r="AT115" s="329" t="str">
        <f t="shared" si="60"/>
        <v>Yes</v>
      </c>
    </row>
    <row r="116" spans="1:46" ht="27" customHeight="1">
      <c r="A116" s="534" t="s">
        <v>133</v>
      </c>
      <c r="B116" s="535"/>
      <c r="C116" s="535"/>
      <c r="D116" s="536"/>
      <c r="E116" s="535"/>
      <c r="F116" s="535"/>
      <c r="G116" s="535"/>
      <c r="H116" s="535"/>
      <c r="I116" s="535"/>
      <c r="J116" s="535"/>
      <c r="K116" s="535"/>
      <c r="L116" s="535"/>
      <c r="M116" s="535"/>
      <c r="N116" s="535"/>
      <c r="O116" s="535"/>
      <c r="P116" s="535"/>
      <c r="Q116" s="535"/>
      <c r="R116" s="535"/>
      <c r="S116" s="535"/>
      <c r="T116" s="535"/>
      <c r="U116" s="535"/>
      <c r="V116" s="536"/>
      <c r="W116" s="535"/>
      <c r="X116" s="535"/>
      <c r="Y116" s="535"/>
      <c r="Z116" s="535"/>
      <c r="AA116" s="535"/>
      <c r="AB116" s="535"/>
      <c r="AC116" s="535"/>
      <c r="AD116" s="535"/>
      <c r="AE116" s="537"/>
      <c r="AF116" s="535"/>
      <c r="AG116" s="535"/>
      <c r="AH116" s="535"/>
      <c r="AI116" s="535"/>
      <c r="AJ116" s="535"/>
      <c r="AK116" s="535"/>
      <c r="AL116" s="535"/>
      <c r="AM116" s="535"/>
      <c r="AN116" s="535"/>
      <c r="AO116" s="535"/>
      <c r="AP116" s="535"/>
      <c r="AQ116" s="535"/>
      <c r="AR116" s="535"/>
      <c r="AS116" s="535"/>
      <c r="AT116" s="535"/>
    </row>
    <row r="117" spans="1:46" ht="15">
      <c r="A117" s="387" t="s">
        <v>413</v>
      </c>
      <c r="B117" s="300">
        <f>C117/D117</f>
        <v>1</v>
      </c>
      <c r="C117" s="375">
        <f t="shared" ref="C117" si="61">COUNTIF(E117:AT117,"Yes")</f>
        <v>42</v>
      </c>
      <c r="D117" s="388" cm="1">
        <f t="array" ref="D117">SUM(COUNTIFS(E117:AT117,{"Yes","No"}))</f>
        <v>42</v>
      </c>
      <c r="E117" s="329" t="str">
        <f t="shared" ref="E117:AT117" si="62">IF(OR(E118="Yes",E119="Yes"),"Yes","-")</f>
        <v>Yes</v>
      </c>
      <c r="F117" s="329" t="str">
        <f t="shared" si="62"/>
        <v>Yes</v>
      </c>
      <c r="G117" s="329" t="str">
        <f t="shared" si="62"/>
        <v>Yes</v>
      </c>
      <c r="H117" s="329" t="str">
        <f t="shared" si="62"/>
        <v>Yes</v>
      </c>
      <c r="I117" s="329" t="str">
        <f t="shared" si="62"/>
        <v>Yes</v>
      </c>
      <c r="J117" s="329" t="str">
        <f t="shared" si="62"/>
        <v>Yes</v>
      </c>
      <c r="K117" s="329" t="str">
        <f t="shared" si="62"/>
        <v>Yes</v>
      </c>
      <c r="L117" s="329" t="str">
        <f t="shared" si="62"/>
        <v>Yes</v>
      </c>
      <c r="M117" s="329" t="str">
        <f t="shared" si="62"/>
        <v>Yes</v>
      </c>
      <c r="N117" s="329" t="str">
        <f t="shared" si="62"/>
        <v>Yes</v>
      </c>
      <c r="O117" s="329" t="str">
        <f t="shared" si="62"/>
        <v>Yes</v>
      </c>
      <c r="P117" s="329" t="str">
        <f t="shared" si="62"/>
        <v>Yes</v>
      </c>
      <c r="Q117" s="329" t="str">
        <f t="shared" si="62"/>
        <v>Yes</v>
      </c>
      <c r="R117" s="329" t="str">
        <f t="shared" si="62"/>
        <v>Yes</v>
      </c>
      <c r="S117" s="329" t="str">
        <f t="shared" si="62"/>
        <v>Yes</v>
      </c>
      <c r="T117" s="329" t="str">
        <f t="shared" si="62"/>
        <v>Yes</v>
      </c>
      <c r="U117" s="527" t="str">
        <f t="shared" si="62"/>
        <v>Yes</v>
      </c>
      <c r="V117" s="330" t="str">
        <f t="shared" si="62"/>
        <v>Yes</v>
      </c>
      <c r="W117" s="528" t="str">
        <f t="shared" si="62"/>
        <v>Yes</v>
      </c>
      <c r="X117" s="329" t="str">
        <f t="shared" si="62"/>
        <v>Yes</v>
      </c>
      <c r="Y117" s="329" t="str">
        <f t="shared" si="62"/>
        <v>Yes</v>
      </c>
      <c r="Z117" s="329" t="str">
        <f t="shared" si="62"/>
        <v>Yes</v>
      </c>
      <c r="AA117" s="329" t="str">
        <f t="shared" si="62"/>
        <v>Yes</v>
      </c>
      <c r="AB117" s="329" t="str">
        <f t="shared" si="62"/>
        <v>Yes</v>
      </c>
      <c r="AC117" s="329" t="str">
        <f t="shared" si="62"/>
        <v>Yes</v>
      </c>
      <c r="AD117" s="329" t="str">
        <f t="shared" si="62"/>
        <v>Yes</v>
      </c>
      <c r="AE117" s="329" t="str">
        <f t="shared" si="62"/>
        <v>Yes</v>
      </c>
      <c r="AF117" s="329" t="str">
        <f t="shared" si="62"/>
        <v>Yes</v>
      </c>
      <c r="AG117" s="329" t="str">
        <f t="shared" si="62"/>
        <v>Yes</v>
      </c>
      <c r="AH117" s="329" t="str">
        <f t="shared" si="62"/>
        <v>Yes</v>
      </c>
      <c r="AI117" s="329" t="str">
        <f t="shared" si="62"/>
        <v>Yes</v>
      </c>
      <c r="AJ117" s="329" t="str">
        <f t="shared" si="62"/>
        <v>Yes</v>
      </c>
      <c r="AK117" s="329" t="str">
        <f t="shared" si="62"/>
        <v>Yes</v>
      </c>
      <c r="AL117" s="329" t="str">
        <f t="shared" si="62"/>
        <v>Yes</v>
      </c>
      <c r="AM117" s="329" t="str">
        <f t="shared" si="62"/>
        <v>Yes</v>
      </c>
      <c r="AN117" s="329" t="str">
        <f t="shared" si="62"/>
        <v>Yes</v>
      </c>
      <c r="AO117" s="329" t="str">
        <f t="shared" si="62"/>
        <v>Yes</v>
      </c>
      <c r="AP117" s="329" t="str">
        <f t="shared" si="62"/>
        <v>Yes</v>
      </c>
      <c r="AQ117" s="329" t="str">
        <f t="shared" si="62"/>
        <v>Yes</v>
      </c>
      <c r="AR117" s="329" t="str">
        <f t="shared" si="62"/>
        <v>Yes</v>
      </c>
      <c r="AS117" s="329" t="str">
        <f t="shared" si="62"/>
        <v>Yes</v>
      </c>
      <c r="AT117" s="329" t="str">
        <f t="shared" si="62"/>
        <v>Yes</v>
      </c>
    </row>
    <row r="118" spans="1:46">
      <c r="A118" s="526" t="s">
        <v>414</v>
      </c>
      <c r="B118" s="300"/>
      <c r="C118" s="325"/>
      <c r="D118" s="333"/>
      <c r="E118" s="325" t="s">
        <v>52</v>
      </c>
      <c r="F118" s="278" t="s">
        <v>52</v>
      </c>
      <c r="G118" s="325" t="s">
        <v>52</v>
      </c>
      <c r="H118" s="278" t="s">
        <v>52</v>
      </c>
      <c r="I118" s="325" t="s">
        <v>52</v>
      </c>
      <c r="J118" s="278" t="s">
        <v>52</v>
      </c>
      <c r="K118" s="278" t="s">
        <v>52</v>
      </c>
      <c r="L118" s="278" t="s">
        <v>52</v>
      </c>
      <c r="M118" s="278" t="s">
        <v>52</v>
      </c>
      <c r="N118" s="331" t="s">
        <v>52</v>
      </c>
      <c r="O118" s="278" t="s">
        <v>52</v>
      </c>
      <c r="P118" s="278" t="s">
        <v>52</v>
      </c>
      <c r="Q118" s="325" t="s">
        <v>52</v>
      </c>
      <c r="R118" s="325" t="s">
        <v>52</v>
      </c>
      <c r="S118" s="278" t="s">
        <v>52</v>
      </c>
      <c r="T118" s="278" t="s">
        <v>52</v>
      </c>
      <c r="U118" s="392" t="s">
        <v>52</v>
      </c>
      <c r="V118" s="332" t="s">
        <v>52</v>
      </c>
      <c r="W118" s="323" t="s">
        <v>52</v>
      </c>
      <c r="X118" s="325" t="s">
        <v>52</v>
      </c>
      <c r="Y118" s="325" t="s">
        <v>52</v>
      </c>
      <c r="Z118" s="325" t="s">
        <v>52</v>
      </c>
      <c r="AA118" s="278" t="s">
        <v>52</v>
      </c>
      <c r="AB118" s="325" t="s">
        <v>53</v>
      </c>
      <c r="AC118" s="278" t="s">
        <v>52</v>
      </c>
      <c r="AD118" s="278" t="s">
        <v>52</v>
      </c>
      <c r="AE118" s="278" t="s">
        <v>52</v>
      </c>
      <c r="AF118" s="325" t="s">
        <v>52</v>
      </c>
      <c r="AG118" s="325" t="s">
        <v>52</v>
      </c>
      <c r="AH118" s="325" t="s">
        <v>52</v>
      </c>
      <c r="AI118" s="278" t="s">
        <v>52</v>
      </c>
      <c r="AJ118" s="325" t="s">
        <v>52</v>
      </c>
      <c r="AK118" s="325" t="s">
        <v>52</v>
      </c>
      <c r="AL118" s="278" t="s">
        <v>52</v>
      </c>
      <c r="AM118" s="325" t="s">
        <v>52</v>
      </c>
      <c r="AN118" s="325" t="s">
        <v>52</v>
      </c>
      <c r="AO118" s="325" t="s">
        <v>52</v>
      </c>
      <c r="AP118" s="278" t="s">
        <v>52</v>
      </c>
      <c r="AQ118" s="325" t="s">
        <v>52</v>
      </c>
      <c r="AR118" s="325" t="s">
        <v>52</v>
      </c>
      <c r="AS118" s="325" t="s">
        <v>52</v>
      </c>
      <c r="AT118" s="325" t="s">
        <v>52</v>
      </c>
    </row>
    <row r="119" spans="1:46">
      <c r="A119" s="526" t="s">
        <v>415</v>
      </c>
      <c r="B119" s="300"/>
      <c r="C119" s="325"/>
      <c r="D119" s="333"/>
      <c r="E119" s="325" t="s">
        <v>52</v>
      </c>
      <c r="F119" s="278" t="s">
        <v>52</v>
      </c>
      <c r="G119" s="325" t="s">
        <v>52</v>
      </c>
      <c r="H119" s="278" t="s">
        <v>52</v>
      </c>
      <c r="I119" s="325" t="s">
        <v>52</v>
      </c>
      <c r="J119" s="278" t="s">
        <v>52</v>
      </c>
      <c r="K119" s="278" t="s">
        <v>52</v>
      </c>
      <c r="L119" s="278" t="s">
        <v>52</v>
      </c>
      <c r="M119" s="278" t="s">
        <v>52</v>
      </c>
      <c r="N119" s="331" t="s">
        <v>52</v>
      </c>
      <c r="O119" s="278" t="s">
        <v>52</v>
      </c>
      <c r="P119" s="278" t="s">
        <v>52</v>
      </c>
      <c r="Q119" s="325" t="s">
        <v>52</v>
      </c>
      <c r="R119" s="325" t="s">
        <v>52</v>
      </c>
      <c r="S119" s="278" t="s">
        <v>52</v>
      </c>
      <c r="T119" s="278" t="s">
        <v>52</v>
      </c>
      <c r="U119" s="392" t="s">
        <v>52</v>
      </c>
      <c r="V119" s="332" t="s">
        <v>52</v>
      </c>
      <c r="W119" s="323" t="s">
        <v>52</v>
      </c>
      <c r="X119" s="325" t="s">
        <v>52</v>
      </c>
      <c r="Y119" s="325" t="s">
        <v>53</v>
      </c>
      <c r="Z119" s="325" t="s">
        <v>52</v>
      </c>
      <c r="AA119" s="278" t="s">
        <v>52</v>
      </c>
      <c r="AB119" s="325" t="s">
        <v>52</v>
      </c>
      <c r="AC119" s="278" t="s">
        <v>52</v>
      </c>
      <c r="AD119" s="278" t="s">
        <v>52</v>
      </c>
      <c r="AE119" s="278" t="s">
        <v>52</v>
      </c>
      <c r="AF119" s="325" t="s">
        <v>52</v>
      </c>
      <c r="AG119" s="325" t="s">
        <v>52</v>
      </c>
      <c r="AH119" s="325" t="s">
        <v>52</v>
      </c>
      <c r="AI119" s="278" t="s">
        <v>52</v>
      </c>
      <c r="AJ119" s="325" t="s">
        <v>52</v>
      </c>
      <c r="AK119" s="325" t="s">
        <v>52</v>
      </c>
      <c r="AL119" s="278" t="s">
        <v>52</v>
      </c>
      <c r="AM119" s="325" t="s">
        <v>52</v>
      </c>
      <c r="AN119" s="325" t="s">
        <v>52</v>
      </c>
      <c r="AO119" s="325" t="s">
        <v>52</v>
      </c>
      <c r="AP119" s="278" t="s">
        <v>52</v>
      </c>
      <c r="AQ119" s="325" t="s">
        <v>52</v>
      </c>
      <c r="AR119" s="325" t="s">
        <v>52</v>
      </c>
      <c r="AS119" s="325" t="s">
        <v>52</v>
      </c>
      <c r="AT119" s="325" t="s">
        <v>52</v>
      </c>
    </row>
    <row r="120" spans="1:46" ht="15">
      <c r="A120" s="387" t="s">
        <v>416</v>
      </c>
      <c r="B120" s="300">
        <f>C120/D120</f>
        <v>0.97619047619047616</v>
      </c>
      <c r="C120" s="375">
        <f t="shared" ref="C120" si="63">COUNTIF(E120:AT120,"Yes")</f>
        <v>41</v>
      </c>
      <c r="D120" s="414" cm="1">
        <f t="array" ref="D120">SUM(COUNTIFS(E120:AT120,{"Yes","No"}))</f>
        <v>42</v>
      </c>
      <c r="E120" s="329" t="str">
        <f t="shared" ref="E120:V120" si="64">IF(OR(E121="Yes",E122="Yes"),"Yes","-")</f>
        <v>Yes</v>
      </c>
      <c r="F120" s="329" t="str">
        <f t="shared" si="64"/>
        <v>Yes</v>
      </c>
      <c r="G120" s="329" t="str">
        <f t="shared" si="64"/>
        <v>Yes</v>
      </c>
      <c r="H120" s="329" t="str">
        <f t="shared" si="64"/>
        <v>Yes</v>
      </c>
      <c r="I120" s="329" t="str">
        <f t="shared" si="64"/>
        <v>Yes</v>
      </c>
      <c r="J120" s="329" t="str">
        <f t="shared" si="64"/>
        <v>Yes</v>
      </c>
      <c r="K120" s="329" t="str">
        <f t="shared" si="64"/>
        <v>Yes</v>
      </c>
      <c r="L120" s="329" t="str">
        <f t="shared" si="64"/>
        <v>Yes</v>
      </c>
      <c r="M120" s="329" t="str">
        <f t="shared" si="64"/>
        <v>Yes</v>
      </c>
      <c r="N120" s="329" t="str">
        <f t="shared" si="64"/>
        <v>Yes</v>
      </c>
      <c r="O120" s="329" t="str">
        <f t="shared" si="64"/>
        <v>Yes</v>
      </c>
      <c r="P120" s="329" t="str">
        <f t="shared" si="64"/>
        <v>Yes</v>
      </c>
      <c r="Q120" s="329" t="str">
        <f t="shared" si="64"/>
        <v>Yes</v>
      </c>
      <c r="R120" s="329" t="str">
        <f t="shared" si="64"/>
        <v>Yes</v>
      </c>
      <c r="S120" s="329" t="str">
        <f t="shared" si="64"/>
        <v>Yes</v>
      </c>
      <c r="T120" s="329" t="str">
        <f t="shared" si="64"/>
        <v>Yes</v>
      </c>
      <c r="U120" s="527" t="str">
        <f t="shared" si="64"/>
        <v>Yes</v>
      </c>
      <c r="V120" s="330" t="str">
        <f t="shared" si="64"/>
        <v>Yes</v>
      </c>
      <c r="W120" s="528" t="s">
        <v>53</v>
      </c>
      <c r="X120" s="329" t="str">
        <f t="shared" ref="X120:AT120" si="65">IF(OR(X121="Yes",X122="Yes"),"Yes","-")</f>
        <v>Yes</v>
      </c>
      <c r="Y120" s="329" t="str">
        <f t="shared" si="65"/>
        <v>Yes</v>
      </c>
      <c r="Z120" s="329" t="str">
        <f t="shared" si="65"/>
        <v>Yes</v>
      </c>
      <c r="AA120" s="329" t="str">
        <f t="shared" si="65"/>
        <v>Yes</v>
      </c>
      <c r="AB120" s="329" t="str">
        <f t="shared" si="65"/>
        <v>Yes</v>
      </c>
      <c r="AC120" s="329" t="str">
        <f t="shared" si="65"/>
        <v>Yes</v>
      </c>
      <c r="AD120" s="329" t="str">
        <f t="shared" si="65"/>
        <v>Yes</v>
      </c>
      <c r="AE120" s="329" t="str">
        <f t="shared" si="65"/>
        <v>Yes</v>
      </c>
      <c r="AF120" s="329" t="str">
        <f t="shared" si="65"/>
        <v>Yes</v>
      </c>
      <c r="AG120" s="329" t="str">
        <f t="shared" si="65"/>
        <v>Yes</v>
      </c>
      <c r="AH120" s="329" t="str">
        <f t="shared" si="65"/>
        <v>Yes</v>
      </c>
      <c r="AI120" s="329" t="str">
        <f t="shared" si="65"/>
        <v>Yes</v>
      </c>
      <c r="AJ120" s="329" t="str">
        <f t="shared" si="65"/>
        <v>Yes</v>
      </c>
      <c r="AK120" s="329" t="str">
        <f t="shared" si="65"/>
        <v>Yes</v>
      </c>
      <c r="AL120" s="329" t="str">
        <f t="shared" si="65"/>
        <v>Yes</v>
      </c>
      <c r="AM120" s="329" t="str">
        <f t="shared" si="65"/>
        <v>Yes</v>
      </c>
      <c r="AN120" s="329" t="str">
        <f t="shared" si="65"/>
        <v>Yes</v>
      </c>
      <c r="AO120" s="329" t="str">
        <f t="shared" si="65"/>
        <v>Yes</v>
      </c>
      <c r="AP120" s="329" t="str">
        <f t="shared" si="65"/>
        <v>Yes</v>
      </c>
      <c r="AQ120" s="329" t="str">
        <f t="shared" si="65"/>
        <v>Yes</v>
      </c>
      <c r="AR120" s="329" t="str">
        <f t="shared" si="65"/>
        <v>Yes</v>
      </c>
      <c r="AS120" s="329" t="str">
        <f t="shared" si="65"/>
        <v>Yes</v>
      </c>
      <c r="AT120" s="329" t="str">
        <f t="shared" si="65"/>
        <v>Yes</v>
      </c>
    </row>
    <row r="121" spans="1:46">
      <c r="A121" s="526" t="s">
        <v>417</v>
      </c>
      <c r="B121" s="300"/>
      <c r="C121" s="325"/>
      <c r="D121" s="333"/>
      <c r="E121" s="325" t="s">
        <v>52</v>
      </c>
      <c r="F121" s="278" t="s">
        <v>52</v>
      </c>
      <c r="G121" s="325" t="s">
        <v>52</v>
      </c>
      <c r="H121" s="278" t="s">
        <v>52</v>
      </c>
      <c r="I121" s="325" t="s">
        <v>52</v>
      </c>
      <c r="J121" s="278" t="s">
        <v>52</v>
      </c>
      <c r="K121" s="278" t="s">
        <v>52</v>
      </c>
      <c r="L121" s="278" t="s">
        <v>52</v>
      </c>
      <c r="M121" s="278" t="s">
        <v>52</v>
      </c>
      <c r="N121" s="331" t="s">
        <v>52</v>
      </c>
      <c r="O121" s="278" t="s">
        <v>52</v>
      </c>
      <c r="P121" s="278" t="s">
        <v>52</v>
      </c>
      <c r="Q121" s="325" t="s">
        <v>52</v>
      </c>
      <c r="R121" s="325" t="s">
        <v>52</v>
      </c>
      <c r="S121" s="278" t="s">
        <v>52</v>
      </c>
      <c r="T121" s="278" t="s">
        <v>52</v>
      </c>
      <c r="U121" s="392" t="s">
        <v>52</v>
      </c>
      <c r="V121" s="332" t="s">
        <v>52</v>
      </c>
      <c r="W121" s="323" t="s">
        <v>53</v>
      </c>
      <c r="X121" s="325" t="s">
        <v>52</v>
      </c>
      <c r="Y121" s="325" t="s">
        <v>52</v>
      </c>
      <c r="Z121" s="325" t="s">
        <v>52</v>
      </c>
      <c r="AA121" s="278" t="s">
        <v>52</v>
      </c>
      <c r="AB121" s="325" t="s">
        <v>53</v>
      </c>
      <c r="AC121" s="278" t="s">
        <v>52</v>
      </c>
      <c r="AD121" s="278" t="s">
        <v>52</v>
      </c>
      <c r="AE121" s="278" t="s">
        <v>52</v>
      </c>
      <c r="AF121" s="325" t="s">
        <v>52</v>
      </c>
      <c r="AG121" s="325" t="s">
        <v>52</v>
      </c>
      <c r="AH121" s="325" t="s">
        <v>52</v>
      </c>
      <c r="AI121" s="278" t="s">
        <v>52</v>
      </c>
      <c r="AJ121" s="325" t="s">
        <v>52</v>
      </c>
      <c r="AK121" s="325" t="s">
        <v>52</v>
      </c>
      <c r="AL121" s="278" t="s">
        <v>52</v>
      </c>
      <c r="AM121" s="325" t="s">
        <v>52</v>
      </c>
      <c r="AN121" s="325" t="s">
        <v>52</v>
      </c>
      <c r="AO121" s="325" t="s">
        <v>52</v>
      </c>
      <c r="AP121" s="278" t="s">
        <v>52</v>
      </c>
      <c r="AQ121" s="325" t="s">
        <v>52</v>
      </c>
      <c r="AR121" s="325" t="s">
        <v>52</v>
      </c>
      <c r="AS121" s="325" t="s">
        <v>52</v>
      </c>
      <c r="AT121" s="325" t="s">
        <v>52</v>
      </c>
    </row>
    <row r="122" spans="1:46">
      <c r="A122" s="526" t="s">
        <v>418</v>
      </c>
      <c r="B122" s="300"/>
      <c r="C122" s="325"/>
      <c r="D122" s="333"/>
      <c r="E122" s="325" t="s">
        <v>52</v>
      </c>
      <c r="F122" s="278" t="s">
        <v>52</v>
      </c>
      <c r="G122" s="325" t="s">
        <v>52</v>
      </c>
      <c r="H122" s="278" t="s">
        <v>52</v>
      </c>
      <c r="I122" s="325" t="s">
        <v>52</v>
      </c>
      <c r="J122" s="278" t="s">
        <v>52</v>
      </c>
      <c r="K122" s="278" t="s">
        <v>52</v>
      </c>
      <c r="L122" s="278" t="s">
        <v>52</v>
      </c>
      <c r="M122" s="278" t="s">
        <v>52</v>
      </c>
      <c r="N122" s="331" t="s">
        <v>52</v>
      </c>
      <c r="O122" s="278" t="s">
        <v>52</v>
      </c>
      <c r="P122" s="278" t="s">
        <v>52</v>
      </c>
      <c r="Q122" s="325" t="s">
        <v>52</v>
      </c>
      <c r="R122" s="325" t="s">
        <v>52</v>
      </c>
      <c r="S122" s="325" t="s">
        <v>53</v>
      </c>
      <c r="T122" s="278" t="s">
        <v>52</v>
      </c>
      <c r="U122" s="392" t="s">
        <v>52</v>
      </c>
      <c r="V122" s="332" t="s">
        <v>52</v>
      </c>
      <c r="W122" s="323" t="s">
        <v>53</v>
      </c>
      <c r="X122" s="325" t="s">
        <v>52</v>
      </c>
      <c r="Y122" s="325" t="s">
        <v>53</v>
      </c>
      <c r="Z122" s="325" t="s">
        <v>52</v>
      </c>
      <c r="AA122" s="278" t="s">
        <v>52</v>
      </c>
      <c r="AB122" s="325" t="s">
        <v>52</v>
      </c>
      <c r="AC122" s="278" t="s">
        <v>52</v>
      </c>
      <c r="AD122" s="278" t="s">
        <v>52</v>
      </c>
      <c r="AE122" s="278" t="s">
        <v>52</v>
      </c>
      <c r="AF122" s="325" t="s">
        <v>52</v>
      </c>
      <c r="AG122" s="325" t="s">
        <v>52</v>
      </c>
      <c r="AH122" s="325" t="s">
        <v>52</v>
      </c>
      <c r="AI122" s="325" t="s">
        <v>59</v>
      </c>
      <c r="AJ122" s="325" t="s">
        <v>52</v>
      </c>
      <c r="AK122" s="325" t="s">
        <v>52</v>
      </c>
      <c r="AL122" s="278" t="s">
        <v>52</v>
      </c>
      <c r="AM122" s="325" t="s">
        <v>52</v>
      </c>
      <c r="AN122" s="325" t="s">
        <v>52</v>
      </c>
      <c r="AO122" s="325" t="s">
        <v>52</v>
      </c>
      <c r="AP122" s="278" t="s">
        <v>52</v>
      </c>
      <c r="AQ122" s="325" t="s">
        <v>52</v>
      </c>
      <c r="AR122" s="325" t="s">
        <v>52</v>
      </c>
      <c r="AS122" s="325" t="s">
        <v>52</v>
      </c>
      <c r="AT122" s="325" t="s">
        <v>52</v>
      </c>
    </row>
    <row r="123" spans="1:46" ht="15">
      <c r="A123" s="387" t="s">
        <v>419</v>
      </c>
      <c r="B123" s="300">
        <f>C123/D123</f>
        <v>0.97619047619047616</v>
      </c>
      <c r="C123" s="375">
        <f t="shared" ref="C123" si="66">COUNTIF(E123:AT123,"Yes")</f>
        <v>41</v>
      </c>
      <c r="D123" s="414" cm="1">
        <f t="array" ref="D123">SUM(COUNTIFS(E123:AT123,{"Yes","No"}))</f>
        <v>42</v>
      </c>
      <c r="E123" s="329" t="str">
        <f t="shared" ref="E123:X123" si="67">IF(OR(E124="Yes",E125="Yes"),"Yes","-")</f>
        <v>Yes</v>
      </c>
      <c r="F123" s="329" t="str">
        <f t="shared" si="67"/>
        <v>Yes</v>
      </c>
      <c r="G123" s="329" t="str">
        <f t="shared" si="67"/>
        <v>Yes</v>
      </c>
      <c r="H123" s="329" t="str">
        <f t="shared" si="67"/>
        <v>Yes</v>
      </c>
      <c r="I123" s="329" t="str">
        <f t="shared" si="67"/>
        <v>Yes</v>
      </c>
      <c r="J123" s="329" t="str">
        <f t="shared" si="67"/>
        <v>Yes</v>
      </c>
      <c r="K123" s="329" t="str">
        <f t="shared" si="67"/>
        <v>Yes</v>
      </c>
      <c r="L123" s="329" t="str">
        <f t="shared" si="67"/>
        <v>Yes</v>
      </c>
      <c r="M123" s="329" t="str">
        <f t="shared" si="67"/>
        <v>Yes</v>
      </c>
      <c r="N123" s="329" t="str">
        <f t="shared" si="67"/>
        <v>Yes</v>
      </c>
      <c r="O123" s="329" t="str">
        <f t="shared" si="67"/>
        <v>Yes</v>
      </c>
      <c r="P123" s="329" t="str">
        <f t="shared" si="67"/>
        <v>Yes</v>
      </c>
      <c r="Q123" s="329" t="str">
        <f t="shared" si="67"/>
        <v>Yes</v>
      </c>
      <c r="R123" s="329" t="str">
        <f t="shared" si="67"/>
        <v>Yes</v>
      </c>
      <c r="S123" s="329" t="str">
        <f t="shared" si="67"/>
        <v>Yes</v>
      </c>
      <c r="T123" s="329" t="str">
        <f t="shared" si="67"/>
        <v>Yes</v>
      </c>
      <c r="U123" s="527" t="str">
        <f t="shared" si="67"/>
        <v>Yes</v>
      </c>
      <c r="V123" s="330" t="str">
        <f t="shared" si="67"/>
        <v>Yes</v>
      </c>
      <c r="W123" s="528" t="str">
        <f t="shared" si="67"/>
        <v>Yes</v>
      </c>
      <c r="X123" s="329" t="str">
        <f t="shared" si="67"/>
        <v>Yes</v>
      </c>
      <c r="Y123" s="329" t="s">
        <v>53</v>
      </c>
      <c r="Z123" s="329" t="str">
        <f t="shared" ref="Z123:AT123" si="68">IF(OR(Z124="Yes",Z125="Yes"),"Yes","-")</f>
        <v>Yes</v>
      </c>
      <c r="AA123" s="329" t="str">
        <f t="shared" si="68"/>
        <v>Yes</v>
      </c>
      <c r="AB123" s="329" t="str">
        <f t="shared" si="68"/>
        <v>Yes</v>
      </c>
      <c r="AC123" s="329" t="str">
        <f t="shared" si="68"/>
        <v>Yes</v>
      </c>
      <c r="AD123" s="329" t="str">
        <f t="shared" si="68"/>
        <v>Yes</v>
      </c>
      <c r="AE123" s="329" t="str">
        <f t="shared" si="68"/>
        <v>Yes</v>
      </c>
      <c r="AF123" s="329" t="str">
        <f t="shared" si="68"/>
        <v>Yes</v>
      </c>
      <c r="AG123" s="329" t="str">
        <f t="shared" si="68"/>
        <v>Yes</v>
      </c>
      <c r="AH123" s="329" t="str">
        <f t="shared" si="68"/>
        <v>Yes</v>
      </c>
      <c r="AI123" s="329" t="str">
        <f t="shared" si="68"/>
        <v>Yes</v>
      </c>
      <c r="AJ123" s="329" t="str">
        <f t="shared" si="68"/>
        <v>Yes</v>
      </c>
      <c r="AK123" s="329" t="str">
        <f t="shared" si="68"/>
        <v>Yes</v>
      </c>
      <c r="AL123" s="329" t="str">
        <f t="shared" si="68"/>
        <v>Yes</v>
      </c>
      <c r="AM123" s="329" t="str">
        <f t="shared" si="68"/>
        <v>Yes</v>
      </c>
      <c r="AN123" s="329" t="str">
        <f t="shared" si="68"/>
        <v>Yes</v>
      </c>
      <c r="AO123" s="329" t="str">
        <f t="shared" si="68"/>
        <v>Yes</v>
      </c>
      <c r="AP123" s="329" t="str">
        <f t="shared" si="68"/>
        <v>Yes</v>
      </c>
      <c r="AQ123" s="329" t="str">
        <f t="shared" si="68"/>
        <v>Yes</v>
      </c>
      <c r="AR123" s="329" t="str">
        <f t="shared" si="68"/>
        <v>Yes</v>
      </c>
      <c r="AS123" s="329" t="str">
        <f t="shared" si="68"/>
        <v>Yes</v>
      </c>
      <c r="AT123" s="329" t="str">
        <f t="shared" si="68"/>
        <v>Yes</v>
      </c>
    </row>
    <row r="124" spans="1:46">
      <c r="A124" s="526" t="s">
        <v>420</v>
      </c>
      <c r="B124" s="300"/>
      <c r="C124" s="325"/>
      <c r="D124" s="333"/>
      <c r="E124" s="325" t="s">
        <v>52</v>
      </c>
      <c r="F124" s="278" t="s">
        <v>52</v>
      </c>
      <c r="G124" s="325" t="s">
        <v>52</v>
      </c>
      <c r="H124" s="278" t="s">
        <v>52</v>
      </c>
      <c r="I124" s="325" t="s">
        <v>52</v>
      </c>
      <c r="J124" s="278" t="s">
        <v>52</v>
      </c>
      <c r="K124" s="278" t="s">
        <v>52</v>
      </c>
      <c r="L124" s="278" t="s">
        <v>52</v>
      </c>
      <c r="M124" s="278" t="s">
        <v>52</v>
      </c>
      <c r="N124" s="331" t="s">
        <v>52</v>
      </c>
      <c r="O124" s="278" t="s">
        <v>52</v>
      </c>
      <c r="P124" s="278" t="s">
        <v>52</v>
      </c>
      <c r="Q124" s="325" t="s">
        <v>52</v>
      </c>
      <c r="R124" s="325" t="s">
        <v>52</v>
      </c>
      <c r="S124" s="278" t="s">
        <v>52</v>
      </c>
      <c r="T124" s="278" t="s">
        <v>52</v>
      </c>
      <c r="U124" s="392" t="s">
        <v>52</v>
      </c>
      <c r="V124" s="332" t="s">
        <v>52</v>
      </c>
      <c r="W124" s="323" t="s">
        <v>52</v>
      </c>
      <c r="X124" s="325" t="s">
        <v>52</v>
      </c>
      <c r="Y124" s="325" t="s">
        <v>53</v>
      </c>
      <c r="Z124" s="325" t="s">
        <v>52</v>
      </c>
      <c r="AA124" s="278" t="s">
        <v>52</v>
      </c>
      <c r="AB124" s="325" t="s">
        <v>53</v>
      </c>
      <c r="AC124" s="278" t="s">
        <v>52</v>
      </c>
      <c r="AD124" s="278" t="s">
        <v>52</v>
      </c>
      <c r="AE124" s="278" t="s">
        <v>52</v>
      </c>
      <c r="AF124" s="325" t="s">
        <v>52</v>
      </c>
      <c r="AG124" s="325" t="s">
        <v>52</v>
      </c>
      <c r="AH124" s="325" t="s">
        <v>52</v>
      </c>
      <c r="AI124" s="278" t="s">
        <v>52</v>
      </c>
      <c r="AJ124" s="325" t="s">
        <v>52</v>
      </c>
      <c r="AK124" s="325" t="s">
        <v>52</v>
      </c>
      <c r="AL124" s="278" t="s">
        <v>52</v>
      </c>
      <c r="AM124" s="325" t="s">
        <v>52</v>
      </c>
      <c r="AN124" s="325" t="s">
        <v>52</v>
      </c>
      <c r="AO124" s="325" t="s">
        <v>52</v>
      </c>
      <c r="AP124" s="278" t="s">
        <v>52</v>
      </c>
      <c r="AQ124" s="325" t="s">
        <v>52</v>
      </c>
      <c r="AR124" s="325" t="s">
        <v>52</v>
      </c>
      <c r="AS124" s="325" t="s">
        <v>52</v>
      </c>
      <c r="AT124" s="325" t="s">
        <v>52</v>
      </c>
    </row>
    <row r="125" spans="1:46">
      <c r="A125" s="526" t="s">
        <v>421</v>
      </c>
      <c r="B125" s="300"/>
      <c r="C125" s="325"/>
      <c r="D125" s="333"/>
      <c r="E125" s="325" t="s">
        <v>52</v>
      </c>
      <c r="F125" s="278" t="s">
        <v>52</v>
      </c>
      <c r="G125" s="325" t="s">
        <v>52</v>
      </c>
      <c r="H125" s="278" t="s">
        <v>52</v>
      </c>
      <c r="I125" s="325" t="s">
        <v>52</v>
      </c>
      <c r="J125" s="278" t="s">
        <v>52</v>
      </c>
      <c r="K125" s="278" t="s">
        <v>52</v>
      </c>
      <c r="L125" s="278" t="s">
        <v>52</v>
      </c>
      <c r="M125" s="278" t="s">
        <v>52</v>
      </c>
      <c r="N125" s="331" t="s">
        <v>52</v>
      </c>
      <c r="O125" s="278" t="s">
        <v>52</v>
      </c>
      <c r="P125" s="278" t="s">
        <v>52</v>
      </c>
      <c r="Q125" s="325" t="s">
        <v>52</v>
      </c>
      <c r="R125" s="325" t="s">
        <v>52</v>
      </c>
      <c r="S125" s="278" t="s">
        <v>52</v>
      </c>
      <c r="T125" s="278" t="s">
        <v>52</v>
      </c>
      <c r="U125" s="392" t="s">
        <v>52</v>
      </c>
      <c r="V125" s="332" t="s">
        <v>52</v>
      </c>
      <c r="W125" s="323" t="s">
        <v>52</v>
      </c>
      <c r="X125" s="325" t="s">
        <v>52</v>
      </c>
      <c r="Y125" s="325" t="s">
        <v>53</v>
      </c>
      <c r="Z125" s="325" t="s">
        <v>52</v>
      </c>
      <c r="AA125" s="278" t="s">
        <v>53</v>
      </c>
      <c r="AB125" s="325" t="s">
        <v>52</v>
      </c>
      <c r="AC125" s="278" t="s">
        <v>52</v>
      </c>
      <c r="AD125" s="278" t="s">
        <v>52</v>
      </c>
      <c r="AE125" s="278" t="s">
        <v>52</v>
      </c>
      <c r="AF125" s="325" t="s">
        <v>52</v>
      </c>
      <c r="AG125" s="325" t="s">
        <v>52</v>
      </c>
      <c r="AH125" s="325" t="s">
        <v>52</v>
      </c>
      <c r="AI125" s="278" t="s">
        <v>52</v>
      </c>
      <c r="AJ125" s="325" t="s">
        <v>52</v>
      </c>
      <c r="AK125" s="325" t="s">
        <v>52</v>
      </c>
      <c r="AL125" s="278" t="s">
        <v>52</v>
      </c>
      <c r="AM125" s="325" t="s">
        <v>52</v>
      </c>
      <c r="AN125" s="325" t="s">
        <v>52</v>
      </c>
      <c r="AO125" s="325" t="s">
        <v>52</v>
      </c>
      <c r="AP125" s="278" t="s">
        <v>52</v>
      </c>
      <c r="AQ125" s="325" t="s">
        <v>52</v>
      </c>
      <c r="AR125" s="325" t="s">
        <v>52</v>
      </c>
      <c r="AS125" s="325" t="s">
        <v>52</v>
      </c>
      <c r="AT125" s="325" t="s">
        <v>52</v>
      </c>
    </row>
    <row r="126" spans="1:46" ht="15">
      <c r="A126" s="387" t="s">
        <v>422</v>
      </c>
      <c r="B126" s="300">
        <f>C126/D126</f>
        <v>0.97619047619047616</v>
      </c>
      <c r="C126" s="375">
        <f t="shared" ref="C126" si="69">COUNTIF(E126:AT126,"Yes")</f>
        <v>41</v>
      </c>
      <c r="D126" s="414" cm="1">
        <f t="array" ref="D126">SUM(COUNTIFS(E126:AT126,{"Yes","No"}))</f>
        <v>42</v>
      </c>
      <c r="E126" s="329" t="str">
        <f t="shared" ref="E126:X126" si="70">IF(OR(E127="Yes",E128="Yes"),"Yes","-")</f>
        <v>Yes</v>
      </c>
      <c r="F126" s="329" t="str">
        <f t="shared" si="70"/>
        <v>Yes</v>
      </c>
      <c r="G126" s="329" t="str">
        <f t="shared" si="70"/>
        <v>Yes</v>
      </c>
      <c r="H126" s="329" t="str">
        <f t="shared" si="70"/>
        <v>Yes</v>
      </c>
      <c r="I126" s="329" t="str">
        <f t="shared" si="70"/>
        <v>Yes</v>
      </c>
      <c r="J126" s="329" t="str">
        <f t="shared" si="70"/>
        <v>Yes</v>
      </c>
      <c r="K126" s="329" t="str">
        <f t="shared" si="70"/>
        <v>Yes</v>
      </c>
      <c r="L126" s="329" t="str">
        <f t="shared" si="70"/>
        <v>Yes</v>
      </c>
      <c r="M126" s="329" t="str">
        <f t="shared" si="70"/>
        <v>Yes</v>
      </c>
      <c r="N126" s="329" t="str">
        <f t="shared" si="70"/>
        <v>Yes</v>
      </c>
      <c r="O126" s="329" t="str">
        <f t="shared" si="70"/>
        <v>Yes</v>
      </c>
      <c r="P126" s="329" t="str">
        <f t="shared" si="70"/>
        <v>Yes</v>
      </c>
      <c r="Q126" s="329" t="str">
        <f t="shared" si="70"/>
        <v>Yes</v>
      </c>
      <c r="R126" s="329" t="str">
        <f t="shared" si="70"/>
        <v>Yes</v>
      </c>
      <c r="S126" s="329" t="str">
        <f t="shared" si="70"/>
        <v>Yes</v>
      </c>
      <c r="T126" s="329" t="str">
        <f t="shared" si="70"/>
        <v>Yes</v>
      </c>
      <c r="U126" s="527" t="str">
        <f t="shared" si="70"/>
        <v>Yes</v>
      </c>
      <c r="V126" s="330" t="str">
        <f t="shared" si="70"/>
        <v>Yes</v>
      </c>
      <c r="W126" s="528" t="str">
        <f t="shared" si="70"/>
        <v>Yes</v>
      </c>
      <c r="X126" s="329" t="str">
        <f t="shared" si="70"/>
        <v>Yes</v>
      </c>
      <c r="Y126" s="329" t="s">
        <v>53</v>
      </c>
      <c r="Z126" s="329" t="str">
        <f t="shared" ref="Z126:AT126" si="71">IF(OR(Z127="Yes",Z128="Yes"),"Yes","-")</f>
        <v>Yes</v>
      </c>
      <c r="AA126" s="329" t="str">
        <f t="shared" si="71"/>
        <v>Yes</v>
      </c>
      <c r="AB126" s="329" t="str">
        <f t="shared" si="71"/>
        <v>Yes</v>
      </c>
      <c r="AC126" s="329" t="str">
        <f t="shared" si="71"/>
        <v>Yes</v>
      </c>
      <c r="AD126" s="329" t="str">
        <f t="shared" si="71"/>
        <v>Yes</v>
      </c>
      <c r="AE126" s="329" t="str">
        <f t="shared" si="71"/>
        <v>Yes</v>
      </c>
      <c r="AF126" s="329" t="str">
        <f t="shared" si="71"/>
        <v>Yes</v>
      </c>
      <c r="AG126" s="329" t="str">
        <f t="shared" si="71"/>
        <v>Yes</v>
      </c>
      <c r="AH126" s="329" t="str">
        <f t="shared" si="71"/>
        <v>Yes</v>
      </c>
      <c r="AI126" s="329" t="str">
        <f t="shared" si="71"/>
        <v>Yes</v>
      </c>
      <c r="AJ126" s="329" t="str">
        <f t="shared" si="71"/>
        <v>Yes</v>
      </c>
      <c r="AK126" s="329" t="str">
        <f t="shared" si="71"/>
        <v>Yes</v>
      </c>
      <c r="AL126" s="329" t="str">
        <f t="shared" si="71"/>
        <v>Yes</v>
      </c>
      <c r="AM126" s="329" t="str">
        <f t="shared" si="71"/>
        <v>Yes</v>
      </c>
      <c r="AN126" s="329" t="str">
        <f t="shared" si="71"/>
        <v>Yes</v>
      </c>
      <c r="AO126" s="329" t="str">
        <f t="shared" si="71"/>
        <v>Yes</v>
      </c>
      <c r="AP126" s="329" t="str">
        <f t="shared" si="71"/>
        <v>Yes</v>
      </c>
      <c r="AQ126" s="329" t="str">
        <f t="shared" si="71"/>
        <v>Yes</v>
      </c>
      <c r="AR126" s="329" t="str">
        <f t="shared" si="71"/>
        <v>Yes</v>
      </c>
      <c r="AS126" s="329" t="str">
        <f t="shared" si="71"/>
        <v>Yes</v>
      </c>
      <c r="AT126" s="329" t="str">
        <f t="shared" si="71"/>
        <v>Yes</v>
      </c>
    </row>
    <row r="127" spans="1:46">
      <c r="A127" s="526" t="s">
        <v>423</v>
      </c>
      <c r="B127" s="300"/>
      <c r="C127" s="325"/>
      <c r="D127" s="333"/>
      <c r="E127" s="325" t="s">
        <v>52</v>
      </c>
      <c r="F127" s="278" t="s">
        <v>52</v>
      </c>
      <c r="G127" s="325" t="s">
        <v>52</v>
      </c>
      <c r="H127" s="278" t="s">
        <v>52</v>
      </c>
      <c r="I127" s="325" t="s">
        <v>52</v>
      </c>
      <c r="J127" s="278" t="s">
        <v>52</v>
      </c>
      <c r="K127" s="278" t="s">
        <v>52</v>
      </c>
      <c r="L127" s="278" t="s">
        <v>52</v>
      </c>
      <c r="M127" s="278" t="s">
        <v>52</v>
      </c>
      <c r="N127" s="331" t="s">
        <v>52</v>
      </c>
      <c r="O127" s="278" t="s">
        <v>52</v>
      </c>
      <c r="P127" s="278" t="s">
        <v>52</v>
      </c>
      <c r="Q127" s="325" t="s">
        <v>52</v>
      </c>
      <c r="R127" s="325" t="s">
        <v>52</v>
      </c>
      <c r="S127" s="278" t="s">
        <v>52</v>
      </c>
      <c r="T127" s="278" t="s">
        <v>52</v>
      </c>
      <c r="U127" s="392" t="s">
        <v>52</v>
      </c>
      <c r="V127" s="332" t="s">
        <v>52</v>
      </c>
      <c r="W127" s="323" t="s">
        <v>52</v>
      </c>
      <c r="X127" s="325" t="s">
        <v>52</v>
      </c>
      <c r="Y127" s="325" t="s">
        <v>53</v>
      </c>
      <c r="Z127" s="325" t="s">
        <v>52</v>
      </c>
      <c r="AA127" s="278" t="s">
        <v>52</v>
      </c>
      <c r="AB127" s="325" t="s">
        <v>53</v>
      </c>
      <c r="AC127" s="278" t="s">
        <v>52</v>
      </c>
      <c r="AD127" s="278" t="s">
        <v>52</v>
      </c>
      <c r="AE127" s="278" t="s">
        <v>52</v>
      </c>
      <c r="AF127" s="325" t="s">
        <v>52</v>
      </c>
      <c r="AG127" s="325" t="s">
        <v>52</v>
      </c>
      <c r="AH127" s="325" t="s">
        <v>52</v>
      </c>
      <c r="AI127" s="278" t="s">
        <v>52</v>
      </c>
      <c r="AJ127" s="325" t="s">
        <v>52</v>
      </c>
      <c r="AK127" s="325" t="s">
        <v>52</v>
      </c>
      <c r="AL127" s="278" t="s">
        <v>52</v>
      </c>
      <c r="AM127" s="325" t="s">
        <v>52</v>
      </c>
      <c r="AN127" s="325" t="s">
        <v>52</v>
      </c>
      <c r="AO127" s="325" t="s">
        <v>52</v>
      </c>
      <c r="AP127" s="278" t="s">
        <v>52</v>
      </c>
      <c r="AQ127" s="325" t="s">
        <v>52</v>
      </c>
      <c r="AR127" s="325" t="s">
        <v>52</v>
      </c>
      <c r="AS127" s="325" t="s">
        <v>52</v>
      </c>
      <c r="AT127" s="325" t="s">
        <v>52</v>
      </c>
    </row>
    <row r="128" spans="1:46">
      <c r="A128" s="526" t="s">
        <v>424</v>
      </c>
      <c r="B128" s="300"/>
      <c r="C128" s="325"/>
      <c r="D128" s="333"/>
      <c r="E128" s="325" t="s">
        <v>52</v>
      </c>
      <c r="F128" s="278" t="s">
        <v>52</v>
      </c>
      <c r="G128" s="325" t="s">
        <v>52</v>
      </c>
      <c r="H128" s="278" t="s">
        <v>52</v>
      </c>
      <c r="I128" s="325" t="s">
        <v>52</v>
      </c>
      <c r="J128" s="278" t="s">
        <v>52</v>
      </c>
      <c r="K128" s="278" t="s">
        <v>52</v>
      </c>
      <c r="L128" s="278" t="s">
        <v>52</v>
      </c>
      <c r="M128" s="278" t="s">
        <v>52</v>
      </c>
      <c r="N128" s="331" t="s">
        <v>52</v>
      </c>
      <c r="O128" s="278" t="s">
        <v>52</v>
      </c>
      <c r="P128" s="278" t="s">
        <v>52</v>
      </c>
      <c r="Q128" s="325" t="s">
        <v>52</v>
      </c>
      <c r="R128" s="325" t="s">
        <v>52</v>
      </c>
      <c r="S128" s="278" t="s">
        <v>52</v>
      </c>
      <c r="T128" s="278" t="s">
        <v>52</v>
      </c>
      <c r="U128" s="392" t="s">
        <v>52</v>
      </c>
      <c r="V128" s="332" t="s">
        <v>52</v>
      </c>
      <c r="W128" s="323" t="s">
        <v>53</v>
      </c>
      <c r="X128" s="325" t="s">
        <v>52</v>
      </c>
      <c r="Y128" s="325" t="s">
        <v>53</v>
      </c>
      <c r="Z128" s="325" t="s">
        <v>52</v>
      </c>
      <c r="AA128" s="278" t="s">
        <v>52</v>
      </c>
      <c r="AB128" s="325" t="s">
        <v>52</v>
      </c>
      <c r="AC128" s="278" t="s">
        <v>52</v>
      </c>
      <c r="AD128" s="278" t="s">
        <v>52</v>
      </c>
      <c r="AE128" s="278" t="s">
        <v>52</v>
      </c>
      <c r="AF128" s="325" t="s">
        <v>52</v>
      </c>
      <c r="AG128" s="325" t="s">
        <v>52</v>
      </c>
      <c r="AH128" s="325" t="s">
        <v>52</v>
      </c>
      <c r="AI128" s="278" t="s">
        <v>52</v>
      </c>
      <c r="AJ128" s="325" t="s">
        <v>52</v>
      </c>
      <c r="AK128" s="325" t="s">
        <v>52</v>
      </c>
      <c r="AL128" s="278" t="s">
        <v>52</v>
      </c>
      <c r="AM128" s="325" t="s">
        <v>52</v>
      </c>
      <c r="AN128" s="325" t="s">
        <v>52</v>
      </c>
      <c r="AO128" s="325" t="s">
        <v>52</v>
      </c>
      <c r="AP128" s="278" t="s">
        <v>52</v>
      </c>
      <c r="AQ128" s="325" t="s">
        <v>52</v>
      </c>
      <c r="AR128" s="325" t="s">
        <v>52</v>
      </c>
      <c r="AS128" s="325" t="s">
        <v>52</v>
      </c>
      <c r="AT128" s="325" t="s">
        <v>52</v>
      </c>
    </row>
    <row r="129" spans="1:46" ht="15">
      <c r="A129" s="387" t="s">
        <v>425</v>
      </c>
      <c r="B129" s="300">
        <f>C129/D129</f>
        <v>1</v>
      </c>
      <c r="C129" s="375">
        <f t="shared" ref="C129" si="72">COUNTIF(E129:AT129,"Yes")</f>
        <v>42</v>
      </c>
      <c r="D129" s="414" cm="1">
        <f t="array" ref="D129">SUM(COUNTIFS(E129:AT129,{"Yes","No"}))</f>
        <v>42</v>
      </c>
      <c r="E129" s="329" t="str">
        <f t="shared" ref="E129:AT129" si="73">IF(OR(E130="Yes",E131="Yes"),"Yes","-")</f>
        <v>Yes</v>
      </c>
      <c r="F129" s="329" t="str">
        <f t="shared" si="73"/>
        <v>Yes</v>
      </c>
      <c r="G129" s="329" t="str">
        <f t="shared" si="73"/>
        <v>Yes</v>
      </c>
      <c r="H129" s="329" t="str">
        <f t="shared" si="73"/>
        <v>Yes</v>
      </c>
      <c r="I129" s="329" t="str">
        <f t="shared" si="73"/>
        <v>Yes</v>
      </c>
      <c r="J129" s="329" t="str">
        <f t="shared" si="73"/>
        <v>Yes</v>
      </c>
      <c r="K129" s="329" t="str">
        <f t="shared" si="73"/>
        <v>Yes</v>
      </c>
      <c r="L129" s="329" t="str">
        <f t="shared" si="73"/>
        <v>Yes</v>
      </c>
      <c r="M129" s="329" t="str">
        <f t="shared" si="73"/>
        <v>Yes</v>
      </c>
      <c r="N129" s="329" t="str">
        <f t="shared" si="73"/>
        <v>Yes</v>
      </c>
      <c r="O129" s="329" t="str">
        <f t="shared" si="73"/>
        <v>Yes</v>
      </c>
      <c r="P129" s="329" t="str">
        <f t="shared" si="73"/>
        <v>Yes</v>
      </c>
      <c r="Q129" s="329" t="str">
        <f t="shared" si="73"/>
        <v>Yes</v>
      </c>
      <c r="R129" s="329" t="str">
        <f t="shared" si="73"/>
        <v>Yes</v>
      </c>
      <c r="S129" s="329" t="str">
        <f t="shared" si="73"/>
        <v>Yes</v>
      </c>
      <c r="T129" s="329" t="str">
        <f t="shared" si="73"/>
        <v>Yes</v>
      </c>
      <c r="U129" s="527" t="str">
        <f t="shared" si="73"/>
        <v>Yes</v>
      </c>
      <c r="V129" s="330" t="str">
        <f t="shared" si="73"/>
        <v>Yes</v>
      </c>
      <c r="W129" s="528" t="str">
        <f t="shared" si="73"/>
        <v>Yes</v>
      </c>
      <c r="X129" s="329" t="str">
        <f t="shared" si="73"/>
        <v>Yes</v>
      </c>
      <c r="Y129" s="329" t="str">
        <f t="shared" si="73"/>
        <v>Yes</v>
      </c>
      <c r="Z129" s="329" t="str">
        <f t="shared" si="73"/>
        <v>Yes</v>
      </c>
      <c r="AA129" s="329" t="str">
        <f t="shared" si="73"/>
        <v>Yes</v>
      </c>
      <c r="AB129" s="329" t="str">
        <f t="shared" si="73"/>
        <v>Yes</v>
      </c>
      <c r="AC129" s="329" t="str">
        <f t="shared" si="73"/>
        <v>Yes</v>
      </c>
      <c r="AD129" s="329" t="str">
        <f t="shared" si="73"/>
        <v>Yes</v>
      </c>
      <c r="AE129" s="329" t="str">
        <f t="shared" si="73"/>
        <v>Yes</v>
      </c>
      <c r="AF129" s="329" t="str">
        <f t="shared" si="73"/>
        <v>Yes</v>
      </c>
      <c r="AG129" s="329" t="str">
        <f t="shared" si="73"/>
        <v>Yes</v>
      </c>
      <c r="AH129" s="329" t="str">
        <f t="shared" si="73"/>
        <v>Yes</v>
      </c>
      <c r="AI129" s="329" t="str">
        <f t="shared" si="73"/>
        <v>Yes</v>
      </c>
      <c r="AJ129" s="329" t="str">
        <f t="shared" si="73"/>
        <v>Yes</v>
      </c>
      <c r="AK129" s="329" t="str">
        <f t="shared" si="73"/>
        <v>Yes</v>
      </c>
      <c r="AL129" s="329" t="str">
        <f t="shared" si="73"/>
        <v>Yes</v>
      </c>
      <c r="AM129" s="329" t="str">
        <f t="shared" si="73"/>
        <v>Yes</v>
      </c>
      <c r="AN129" s="329" t="str">
        <f t="shared" si="73"/>
        <v>Yes</v>
      </c>
      <c r="AO129" s="329" t="str">
        <f t="shared" si="73"/>
        <v>Yes</v>
      </c>
      <c r="AP129" s="329" t="str">
        <f t="shared" si="73"/>
        <v>Yes</v>
      </c>
      <c r="AQ129" s="329" t="str">
        <f t="shared" si="73"/>
        <v>Yes</v>
      </c>
      <c r="AR129" s="329" t="str">
        <f t="shared" si="73"/>
        <v>Yes</v>
      </c>
      <c r="AS129" s="329" t="str">
        <f t="shared" si="73"/>
        <v>Yes</v>
      </c>
      <c r="AT129" s="329" t="str">
        <f t="shared" si="73"/>
        <v>Yes</v>
      </c>
    </row>
    <row r="130" spans="1:46">
      <c r="A130" s="526" t="s">
        <v>426</v>
      </c>
      <c r="B130" s="300"/>
      <c r="C130" s="325"/>
      <c r="D130" s="333"/>
      <c r="E130" s="325" t="s">
        <v>52</v>
      </c>
      <c r="F130" s="278" t="s">
        <v>52</v>
      </c>
      <c r="G130" s="325" t="s">
        <v>52</v>
      </c>
      <c r="H130" s="278" t="s">
        <v>52</v>
      </c>
      <c r="I130" s="325" t="s">
        <v>52</v>
      </c>
      <c r="J130" s="278" t="s">
        <v>52</v>
      </c>
      <c r="K130" s="278" t="s">
        <v>52</v>
      </c>
      <c r="L130" s="278" t="s">
        <v>52</v>
      </c>
      <c r="M130" s="278" t="s">
        <v>52</v>
      </c>
      <c r="N130" s="331" t="s">
        <v>52</v>
      </c>
      <c r="O130" s="278" t="s">
        <v>52</v>
      </c>
      <c r="P130" s="278" t="s">
        <v>52</v>
      </c>
      <c r="Q130" s="325" t="s">
        <v>52</v>
      </c>
      <c r="R130" s="325" t="s">
        <v>52</v>
      </c>
      <c r="S130" s="278" t="s">
        <v>52</v>
      </c>
      <c r="T130" s="278" t="s">
        <v>52</v>
      </c>
      <c r="U130" s="392" t="s">
        <v>52</v>
      </c>
      <c r="V130" s="332" t="s">
        <v>52</v>
      </c>
      <c r="W130" s="323" t="s">
        <v>52</v>
      </c>
      <c r="X130" s="325" t="s">
        <v>52</v>
      </c>
      <c r="Y130" s="325" t="s">
        <v>52</v>
      </c>
      <c r="Z130" s="325" t="s">
        <v>52</v>
      </c>
      <c r="AA130" s="278" t="s">
        <v>52</v>
      </c>
      <c r="AB130" s="325" t="s">
        <v>53</v>
      </c>
      <c r="AC130" s="278" t="s">
        <v>52</v>
      </c>
      <c r="AD130" s="278" t="s">
        <v>52</v>
      </c>
      <c r="AE130" s="278" t="s">
        <v>52</v>
      </c>
      <c r="AF130" s="325" t="s">
        <v>52</v>
      </c>
      <c r="AG130" s="325" t="s">
        <v>52</v>
      </c>
      <c r="AH130" s="325" t="s">
        <v>52</v>
      </c>
      <c r="AI130" s="278" t="s">
        <v>52</v>
      </c>
      <c r="AJ130" s="325" t="s">
        <v>52</v>
      </c>
      <c r="AK130" s="325" t="s">
        <v>52</v>
      </c>
      <c r="AL130" s="278" t="s">
        <v>52</v>
      </c>
      <c r="AM130" s="325" t="s">
        <v>52</v>
      </c>
      <c r="AN130" s="325" t="s">
        <v>52</v>
      </c>
      <c r="AO130" s="325" t="s">
        <v>52</v>
      </c>
      <c r="AP130" s="278" t="s">
        <v>52</v>
      </c>
      <c r="AQ130" s="325" t="s">
        <v>52</v>
      </c>
      <c r="AR130" s="325" t="s">
        <v>52</v>
      </c>
      <c r="AS130" s="325" t="s">
        <v>52</v>
      </c>
      <c r="AT130" s="325" t="s">
        <v>52</v>
      </c>
    </row>
    <row r="131" spans="1:46">
      <c r="A131" s="526" t="s">
        <v>427</v>
      </c>
      <c r="B131" s="300"/>
      <c r="C131" s="325"/>
      <c r="D131" s="333"/>
      <c r="E131" s="325" t="s">
        <v>52</v>
      </c>
      <c r="F131" s="278" t="s">
        <v>52</v>
      </c>
      <c r="G131" s="325" t="s">
        <v>52</v>
      </c>
      <c r="H131" s="278" t="s">
        <v>52</v>
      </c>
      <c r="I131" s="325" t="s">
        <v>52</v>
      </c>
      <c r="J131" s="278" t="s">
        <v>52</v>
      </c>
      <c r="K131" s="278" t="s">
        <v>52</v>
      </c>
      <c r="L131" s="278" t="s">
        <v>52</v>
      </c>
      <c r="M131" s="278" t="s">
        <v>52</v>
      </c>
      <c r="N131" s="331" t="s">
        <v>52</v>
      </c>
      <c r="O131" s="278" t="s">
        <v>52</v>
      </c>
      <c r="P131" s="278" t="s">
        <v>52</v>
      </c>
      <c r="Q131" s="325" t="s">
        <v>52</v>
      </c>
      <c r="R131" s="325" t="s">
        <v>52</v>
      </c>
      <c r="S131" s="278" t="s">
        <v>52</v>
      </c>
      <c r="T131" s="278" t="s">
        <v>52</v>
      </c>
      <c r="U131" s="392" t="s">
        <v>52</v>
      </c>
      <c r="V131" s="332" t="s">
        <v>52</v>
      </c>
      <c r="W131" s="323" t="s">
        <v>52</v>
      </c>
      <c r="X131" s="325" t="s">
        <v>52</v>
      </c>
      <c r="Y131" s="325" t="s">
        <v>52</v>
      </c>
      <c r="Z131" s="325" t="s">
        <v>52</v>
      </c>
      <c r="AA131" s="278" t="s">
        <v>52</v>
      </c>
      <c r="AB131" s="325" t="s">
        <v>52</v>
      </c>
      <c r="AC131" s="278" t="s">
        <v>52</v>
      </c>
      <c r="AD131" s="278" t="s">
        <v>52</v>
      </c>
      <c r="AE131" s="278" t="s">
        <v>52</v>
      </c>
      <c r="AF131" s="325" t="s">
        <v>52</v>
      </c>
      <c r="AG131" s="325" t="s">
        <v>52</v>
      </c>
      <c r="AH131" s="325" t="s">
        <v>52</v>
      </c>
      <c r="AI131" s="278" t="s">
        <v>52</v>
      </c>
      <c r="AJ131" s="325" t="s">
        <v>52</v>
      </c>
      <c r="AK131" s="325" t="s">
        <v>52</v>
      </c>
      <c r="AL131" s="278" t="s">
        <v>52</v>
      </c>
      <c r="AM131" s="325" t="s">
        <v>52</v>
      </c>
      <c r="AN131" s="325" t="s">
        <v>52</v>
      </c>
      <c r="AO131" s="325" t="s">
        <v>52</v>
      </c>
      <c r="AP131" s="278" t="s">
        <v>52</v>
      </c>
      <c r="AQ131" s="325" t="s">
        <v>52</v>
      </c>
      <c r="AR131" s="325" t="s">
        <v>52</v>
      </c>
      <c r="AS131" s="325" t="s">
        <v>52</v>
      </c>
      <c r="AT131" s="325" t="s">
        <v>52</v>
      </c>
    </row>
    <row r="132" spans="1:46" ht="15">
      <c r="A132" s="387" t="s">
        <v>428</v>
      </c>
      <c r="B132" s="300">
        <f>C132/D132</f>
        <v>0.97619047619047616</v>
      </c>
      <c r="C132" s="375">
        <f t="shared" ref="C132" si="74">COUNTIF(E132:AT132,"Yes")</f>
        <v>41</v>
      </c>
      <c r="D132" s="414" cm="1">
        <f t="array" ref="D132">SUM(COUNTIFS(E132:AT132,{"Yes","No"}))</f>
        <v>42</v>
      </c>
      <c r="E132" s="329" t="str">
        <f t="shared" ref="E132:X132" si="75">IF(OR(E133="Yes",E134="Yes"),"Yes","-")</f>
        <v>Yes</v>
      </c>
      <c r="F132" s="329" t="str">
        <f t="shared" si="75"/>
        <v>Yes</v>
      </c>
      <c r="G132" s="329" t="str">
        <f t="shared" si="75"/>
        <v>Yes</v>
      </c>
      <c r="H132" s="329" t="str">
        <f t="shared" si="75"/>
        <v>Yes</v>
      </c>
      <c r="I132" s="329" t="str">
        <f t="shared" si="75"/>
        <v>Yes</v>
      </c>
      <c r="J132" s="329" t="str">
        <f t="shared" si="75"/>
        <v>Yes</v>
      </c>
      <c r="K132" s="329" t="str">
        <f t="shared" si="75"/>
        <v>Yes</v>
      </c>
      <c r="L132" s="329" t="str">
        <f t="shared" si="75"/>
        <v>Yes</v>
      </c>
      <c r="M132" s="329" t="str">
        <f t="shared" si="75"/>
        <v>Yes</v>
      </c>
      <c r="N132" s="329" t="str">
        <f t="shared" si="75"/>
        <v>Yes</v>
      </c>
      <c r="O132" s="329" t="str">
        <f t="shared" si="75"/>
        <v>Yes</v>
      </c>
      <c r="P132" s="329" t="str">
        <f t="shared" si="75"/>
        <v>Yes</v>
      </c>
      <c r="Q132" s="329" t="str">
        <f t="shared" si="75"/>
        <v>Yes</v>
      </c>
      <c r="R132" s="329" t="str">
        <f t="shared" si="75"/>
        <v>Yes</v>
      </c>
      <c r="S132" s="329" t="str">
        <f t="shared" si="75"/>
        <v>Yes</v>
      </c>
      <c r="T132" s="329" t="str">
        <f t="shared" si="75"/>
        <v>Yes</v>
      </c>
      <c r="U132" s="527" t="str">
        <f t="shared" si="75"/>
        <v>Yes</v>
      </c>
      <c r="V132" s="330" t="str">
        <f t="shared" si="75"/>
        <v>Yes</v>
      </c>
      <c r="W132" s="528" t="str">
        <f t="shared" si="75"/>
        <v>Yes</v>
      </c>
      <c r="X132" s="329" t="str">
        <f t="shared" si="75"/>
        <v>Yes</v>
      </c>
      <c r="Y132" s="329" t="s">
        <v>53</v>
      </c>
      <c r="Z132" s="329" t="str">
        <f t="shared" ref="Z132:AT132" si="76">IF(OR(Z133="Yes",Z134="Yes"),"Yes","-")</f>
        <v>Yes</v>
      </c>
      <c r="AA132" s="329" t="str">
        <f t="shared" si="76"/>
        <v>Yes</v>
      </c>
      <c r="AB132" s="329" t="str">
        <f t="shared" si="76"/>
        <v>Yes</v>
      </c>
      <c r="AC132" s="329" t="str">
        <f t="shared" si="76"/>
        <v>Yes</v>
      </c>
      <c r="AD132" s="329" t="str">
        <f t="shared" si="76"/>
        <v>Yes</v>
      </c>
      <c r="AE132" s="329" t="str">
        <f t="shared" si="76"/>
        <v>Yes</v>
      </c>
      <c r="AF132" s="329" t="str">
        <f t="shared" si="76"/>
        <v>Yes</v>
      </c>
      <c r="AG132" s="329" t="str">
        <f t="shared" si="76"/>
        <v>Yes</v>
      </c>
      <c r="AH132" s="329" t="str">
        <f t="shared" si="76"/>
        <v>Yes</v>
      </c>
      <c r="AI132" s="329" t="str">
        <f t="shared" si="76"/>
        <v>Yes</v>
      </c>
      <c r="AJ132" s="329" t="str">
        <f t="shared" si="76"/>
        <v>Yes</v>
      </c>
      <c r="AK132" s="329" t="str">
        <f t="shared" si="76"/>
        <v>Yes</v>
      </c>
      <c r="AL132" s="329" t="str">
        <f t="shared" si="76"/>
        <v>Yes</v>
      </c>
      <c r="AM132" s="329" t="str">
        <f t="shared" si="76"/>
        <v>Yes</v>
      </c>
      <c r="AN132" s="329" t="str">
        <f t="shared" si="76"/>
        <v>Yes</v>
      </c>
      <c r="AO132" s="329" t="str">
        <f t="shared" si="76"/>
        <v>Yes</v>
      </c>
      <c r="AP132" s="329" t="str">
        <f t="shared" si="76"/>
        <v>Yes</v>
      </c>
      <c r="AQ132" s="329" t="str">
        <f t="shared" si="76"/>
        <v>Yes</v>
      </c>
      <c r="AR132" s="329" t="str">
        <f t="shared" si="76"/>
        <v>Yes</v>
      </c>
      <c r="AS132" s="329" t="str">
        <f t="shared" si="76"/>
        <v>Yes</v>
      </c>
      <c r="AT132" s="329" t="str">
        <f t="shared" si="76"/>
        <v>Yes</v>
      </c>
    </row>
    <row r="133" spans="1:46">
      <c r="A133" s="526" t="s">
        <v>429</v>
      </c>
      <c r="B133" s="300"/>
      <c r="C133" s="325"/>
      <c r="D133" s="333"/>
      <c r="E133" s="325" t="s">
        <v>52</v>
      </c>
      <c r="F133" s="278" t="s">
        <v>52</v>
      </c>
      <c r="G133" s="325" t="s">
        <v>52</v>
      </c>
      <c r="H133" s="278" t="s">
        <v>52</v>
      </c>
      <c r="I133" s="325" t="s">
        <v>52</v>
      </c>
      <c r="J133" s="278" t="s">
        <v>52</v>
      </c>
      <c r="K133" s="278" t="s">
        <v>52</v>
      </c>
      <c r="L133" s="278" t="s">
        <v>52</v>
      </c>
      <c r="M133" s="278" t="s">
        <v>52</v>
      </c>
      <c r="N133" s="331" t="s">
        <v>52</v>
      </c>
      <c r="O133" s="278" t="s">
        <v>52</v>
      </c>
      <c r="P133" s="278" t="s">
        <v>52</v>
      </c>
      <c r="Q133" s="325" t="s">
        <v>52</v>
      </c>
      <c r="R133" s="325" t="s">
        <v>52</v>
      </c>
      <c r="S133" s="278" t="s">
        <v>52</v>
      </c>
      <c r="T133" s="278" t="s">
        <v>52</v>
      </c>
      <c r="U133" s="392" t="s">
        <v>52</v>
      </c>
      <c r="V133" s="332" t="s">
        <v>52</v>
      </c>
      <c r="W133" s="323" t="s">
        <v>52</v>
      </c>
      <c r="X133" s="325" t="s">
        <v>52</v>
      </c>
      <c r="Y133" s="325" t="s">
        <v>53</v>
      </c>
      <c r="Z133" s="325" t="s">
        <v>52</v>
      </c>
      <c r="AA133" s="278" t="s">
        <v>52</v>
      </c>
      <c r="AB133" s="325" t="s">
        <v>53</v>
      </c>
      <c r="AC133" s="278" t="s">
        <v>52</v>
      </c>
      <c r="AD133" s="278" t="s">
        <v>52</v>
      </c>
      <c r="AE133" s="278" t="s">
        <v>52</v>
      </c>
      <c r="AF133" s="325" t="s">
        <v>52</v>
      </c>
      <c r="AG133" s="325" t="s">
        <v>52</v>
      </c>
      <c r="AH133" s="325" t="s">
        <v>52</v>
      </c>
      <c r="AI133" s="278" t="s">
        <v>52</v>
      </c>
      <c r="AJ133" s="325" t="s">
        <v>52</v>
      </c>
      <c r="AK133" s="325" t="s">
        <v>52</v>
      </c>
      <c r="AL133" s="278" t="s">
        <v>52</v>
      </c>
      <c r="AM133" s="325" t="s">
        <v>52</v>
      </c>
      <c r="AN133" s="325" t="s">
        <v>52</v>
      </c>
      <c r="AO133" s="325" t="s">
        <v>52</v>
      </c>
      <c r="AP133" s="278" t="s">
        <v>52</v>
      </c>
      <c r="AQ133" s="325" t="s">
        <v>52</v>
      </c>
      <c r="AR133" s="325" t="s">
        <v>52</v>
      </c>
      <c r="AS133" s="325" t="s">
        <v>52</v>
      </c>
      <c r="AT133" s="325" t="s">
        <v>52</v>
      </c>
    </row>
    <row r="134" spans="1:46">
      <c r="A134" s="526" t="s">
        <v>430</v>
      </c>
      <c r="B134" s="300"/>
      <c r="C134" s="325"/>
      <c r="D134" s="333"/>
      <c r="E134" s="325" t="s">
        <v>52</v>
      </c>
      <c r="F134" s="278" t="s">
        <v>52</v>
      </c>
      <c r="G134" s="325" t="s">
        <v>52</v>
      </c>
      <c r="H134" s="278" t="s">
        <v>52</v>
      </c>
      <c r="I134" s="325" t="s">
        <v>52</v>
      </c>
      <c r="J134" s="278" t="s">
        <v>52</v>
      </c>
      <c r="K134" s="278" t="s">
        <v>52</v>
      </c>
      <c r="L134" s="278" t="s">
        <v>52</v>
      </c>
      <c r="M134" s="278" t="s">
        <v>52</v>
      </c>
      <c r="N134" s="331" t="s">
        <v>52</v>
      </c>
      <c r="O134" s="278" t="s">
        <v>52</v>
      </c>
      <c r="P134" s="278" t="s">
        <v>52</v>
      </c>
      <c r="Q134" s="325" t="s">
        <v>52</v>
      </c>
      <c r="R134" s="325" t="s">
        <v>52</v>
      </c>
      <c r="S134" s="278" t="s">
        <v>52</v>
      </c>
      <c r="T134" s="278" t="s">
        <v>52</v>
      </c>
      <c r="U134" s="392" t="s">
        <v>52</v>
      </c>
      <c r="V134" s="332" t="s">
        <v>52</v>
      </c>
      <c r="W134" s="323" t="s">
        <v>52</v>
      </c>
      <c r="X134" s="325" t="s">
        <v>52</v>
      </c>
      <c r="Y134" s="325" t="s">
        <v>53</v>
      </c>
      <c r="Z134" s="325" t="s">
        <v>52</v>
      </c>
      <c r="AA134" s="278" t="s">
        <v>52</v>
      </c>
      <c r="AB134" s="325" t="s">
        <v>52</v>
      </c>
      <c r="AC134" s="278" t="s">
        <v>52</v>
      </c>
      <c r="AD134" s="278" t="s">
        <v>52</v>
      </c>
      <c r="AE134" s="278" t="s">
        <v>52</v>
      </c>
      <c r="AF134" s="325" t="s">
        <v>52</v>
      </c>
      <c r="AG134" s="325" t="s">
        <v>52</v>
      </c>
      <c r="AH134" s="325" t="s">
        <v>52</v>
      </c>
      <c r="AI134" s="278" t="s">
        <v>52</v>
      </c>
      <c r="AJ134" s="325" t="s">
        <v>52</v>
      </c>
      <c r="AK134" s="325" t="s">
        <v>52</v>
      </c>
      <c r="AL134" s="278" t="s">
        <v>52</v>
      </c>
      <c r="AM134" s="325" t="s">
        <v>52</v>
      </c>
      <c r="AN134" s="325" t="s">
        <v>52</v>
      </c>
      <c r="AO134" s="325" t="s">
        <v>52</v>
      </c>
      <c r="AP134" s="278" t="s">
        <v>52</v>
      </c>
      <c r="AQ134" s="325" t="s">
        <v>52</v>
      </c>
      <c r="AR134" s="325" t="s">
        <v>52</v>
      </c>
      <c r="AS134" s="325" t="s">
        <v>52</v>
      </c>
      <c r="AT134" s="325" t="s">
        <v>52</v>
      </c>
    </row>
    <row r="135" spans="1:46" ht="15">
      <c r="A135" s="387" t="s">
        <v>431</v>
      </c>
      <c r="B135" s="300">
        <f>C135/D135</f>
        <v>0.78048780487804881</v>
      </c>
      <c r="C135" s="375">
        <f t="shared" ref="C135" si="77">COUNTIF(E135:AT135,"Yes")</f>
        <v>32</v>
      </c>
      <c r="D135" s="414" cm="1">
        <f t="array" ref="D135">SUM(COUNTIFS(E135:AT135,{"Yes","No"}))</f>
        <v>41</v>
      </c>
      <c r="E135" s="329" t="s">
        <v>53</v>
      </c>
      <c r="F135" s="329" t="str">
        <f t="shared" ref="F135" si="78">IF(OR(F136="Yes",F137="Yes"),"Yes","-")</f>
        <v>Yes</v>
      </c>
      <c r="G135" s="329" t="s">
        <v>53</v>
      </c>
      <c r="H135" s="329" t="str">
        <f t="shared" ref="H135:P135" si="79">IF(OR(H136="Yes",H137="Yes"),"Yes","-")</f>
        <v>Yes</v>
      </c>
      <c r="I135" s="329" t="str">
        <f t="shared" si="79"/>
        <v>Yes</v>
      </c>
      <c r="J135" s="329" t="str">
        <f t="shared" si="79"/>
        <v>Yes</v>
      </c>
      <c r="K135" s="329" t="str">
        <f t="shared" si="79"/>
        <v>Yes</v>
      </c>
      <c r="L135" s="329" t="str">
        <f t="shared" si="79"/>
        <v>Yes</v>
      </c>
      <c r="M135" s="329" t="str">
        <f t="shared" si="79"/>
        <v>Yes</v>
      </c>
      <c r="N135" s="329" t="str">
        <f t="shared" si="79"/>
        <v>Yes</v>
      </c>
      <c r="O135" s="329" t="str">
        <f t="shared" si="79"/>
        <v>Yes</v>
      </c>
      <c r="P135" s="329" t="str">
        <f t="shared" si="79"/>
        <v>Yes</v>
      </c>
      <c r="Q135" s="329" t="s">
        <v>53</v>
      </c>
      <c r="R135" s="329" t="str">
        <f t="shared" ref="R135" si="80">IF(OR(R136="Yes",R137="Yes"),"Yes","-")</f>
        <v>Yes</v>
      </c>
      <c r="S135" s="329" t="s">
        <v>53</v>
      </c>
      <c r="T135" s="329" t="str">
        <f t="shared" ref="T135" si="81">IF(OR(T136="Yes",T137="Yes"),"Yes","-")</f>
        <v>Yes</v>
      </c>
      <c r="U135" s="527" t="s">
        <v>53</v>
      </c>
      <c r="V135" s="330" t="s">
        <v>53</v>
      </c>
      <c r="W135" s="528" t="str">
        <f t="shared" ref="W135:X135" si="82">IF(OR(W136="Yes",W137="Yes"),"Yes","-")</f>
        <v>-</v>
      </c>
      <c r="X135" s="329" t="str">
        <f t="shared" si="82"/>
        <v>Yes</v>
      </c>
      <c r="Y135" s="329" t="s">
        <v>53</v>
      </c>
      <c r="Z135" s="329" t="str">
        <f t="shared" ref="Z135:AG135" si="83">IF(OR(Z136="Yes",Z137="Yes"),"Yes","-")</f>
        <v>Yes</v>
      </c>
      <c r="AA135" s="329" t="str">
        <f t="shared" si="83"/>
        <v>Yes</v>
      </c>
      <c r="AB135" s="329" t="str">
        <f t="shared" si="83"/>
        <v>Yes</v>
      </c>
      <c r="AC135" s="329" t="str">
        <f t="shared" si="83"/>
        <v>Yes</v>
      </c>
      <c r="AD135" s="329" t="str">
        <f t="shared" si="83"/>
        <v>Yes</v>
      </c>
      <c r="AE135" s="329" t="str">
        <f t="shared" si="83"/>
        <v>Yes</v>
      </c>
      <c r="AF135" s="329" t="str">
        <f t="shared" si="83"/>
        <v>Yes</v>
      </c>
      <c r="AG135" s="329" t="str">
        <f t="shared" si="83"/>
        <v>Yes</v>
      </c>
      <c r="AH135" s="329" t="s">
        <v>53</v>
      </c>
      <c r="AI135" s="329" t="str">
        <f t="shared" ref="AI135:AQ135" si="84">IF(OR(AI136="Yes",AI137="Yes"),"Yes","-")</f>
        <v>Yes</v>
      </c>
      <c r="AJ135" s="329" t="str">
        <f t="shared" si="84"/>
        <v>Yes</v>
      </c>
      <c r="AK135" s="329" t="str">
        <f t="shared" si="84"/>
        <v>Yes</v>
      </c>
      <c r="AL135" s="329" t="str">
        <f t="shared" si="84"/>
        <v>Yes</v>
      </c>
      <c r="AM135" s="329" t="str">
        <f t="shared" si="84"/>
        <v>Yes</v>
      </c>
      <c r="AN135" s="329" t="str">
        <f t="shared" si="84"/>
        <v>Yes</v>
      </c>
      <c r="AO135" s="329" t="str">
        <f t="shared" si="84"/>
        <v>Yes</v>
      </c>
      <c r="AP135" s="329" t="str">
        <f t="shared" si="84"/>
        <v>Yes</v>
      </c>
      <c r="AQ135" s="329" t="str">
        <f t="shared" si="84"/>
        <v>Yes</v>
      </c>
      <c r="AR135" s="329" t="s">
        <v>53</v>
      </c>
      <c r="AS135" s="329" t="str">
        <f t="shared" ref="AS135:AT135" si="85">IF(OR(AS136="Yes",AS137="Yes"),"Yes","-")</f>
        <v>Yes</v>
      </c>
      <c r="AT135" s="329" t="str">
        <f t="shared" si="85"/>
        <v>Yes</v>
      </c>
    </row>
    <row r="136" spans="1:46">
      <c r="A136" s="526" t="s">
        <v>432</v>
      </c>
      <c r="B136" s="300"/>
      <c r="C136" s="325"/>
      <c r="D136" s="333"/>
      <c r="E136" s="325" t="s">
        <v>53</v>
      </c>
      <c r="F136" s="278" t="s">
        <v>52</v>
      </c>
      <c r="G136" s="325" t="s">
        <v>53</v>
      </c>
      <c r="H136" s="278" t="s">
        <v>52</v>
      </c>
      <c r="I136" s="325" t="s">
        <v>52</v>
      </c>
      <c r="J136" s="278" t="s">
        <v>52</v>
      </c>
      <c r="K136" s="278" t="s">
        <v>52</v>
      </c>
      <c r="L136" s="278" t="s">
        <v>52</v>
      </c>
      <c r="M136" s="278" t="s">
        <v>52</v>
      </c>
      <c r="N136" s="331" t="s">
        <v>52</v>
      </c>
      <c r="O136" s="278" t="s">
        <v>52</v>
      </c>
      <c r="P136" s="278" t="s">
        <v>52</v>
      </c>
      <c r="Q136" s="325" t="s">
        <v>53</v>
      </c>
      <c r="R136" s="325" t="s">
        <v>52</v>
      </c>
      <c r="S136" s="325" t="s">
        <v>53</v>
      </c>
      <c r="T136" s="278" t="s">
        <v>52</v>
      </c>
      <c r="U136" s="392" t="s">
        <v>53</v>
      </c>
      <c r="V136" s="333" t="s">
        <v>53</v>
      </c>
      <c r="W136" s="323" t="s">
        <v>59</v>
      </c>
      <c r="X136" s="325" t="s">
        <v>52</v>
      </c>
      <c r="Y136" s="325" t="s">
        <v>53</v>
      </c>
      <c r="Z136" s="325" t="s">
        <v>52</v>
      </c>
      <c r="AA136" s="278" t="s">
        <v>52</v>
      </c>
      <c r="AB136" s="325" t="s">
        <v>53</v>
      </c>
      <c r="AC136" s="278" t="s">
        <v>52</v>
      </c>
      <c r="AD136" s="278" t="s">
        <v>52</v>
      </c>
      <c r="AE136" s="278" t="s">
        <v>52</v>
      </c>
      <c r="AF136" s="325" t="s">
        <v>52</v>
      </c>
      <c r="AG136" s="325" t="s">
        <v>52</v>
      </c>
      <c r="AH136" s="325" t="s">
        <v>53</v>
      </c>
      <c r="AI136" s="278" t="s">
        <v>52</v>
      </c>
      <c r="AJ136" s="325" t="s">
        <v>52</v>
      </c>
      <c r="AK136" s="325" t="s">
        <v>52</v>
      </c>
      <c r="AL136" s="278" t="s">
        <v>52</v>
      </c>
      <c r="AM136" s="325" t="s">
        <v>52</v>
      </c>
      <c r="AN136" s="325" t="s">
        <v>52</v>
      </c>
      <c r="AO136" s="325" t="s">
        <v>52</v>
      </c>
      <c r="AP136" s="278" t="s">
        <v>52</v>
      </c>
      <c r="AQ136" s="325" t="s">
        <v>52</v>
      </c>
      <c r="AR136" s="325" t="s">
        <v>53</v>
      </c>
      <c r="AS136" s="325" t="s">
        <v>52</v>
      </c>
      <c r="AT136" s="325" t="s">
        <v>52</v>
      </c>
    </row>
    <row r="137" spans="1:46">
      <c r="A137" s="526" t="s">
        <v>433</v>
      </c>
      <c r="B137" s="300"/>
      <c r="C137" s="325"/>
      <c r="D137" s="333"/>
      <c r="E137" s="325" t="s">
        <v>53</v>
      </c>
      <c r="F137" s="278" t="s">
        <v>52</v>
      </c>
      <c r="G137" s="325" t="s">
        <v>53</v>
      </c>
      <c r="H137" s="278" t="s">
        <v>52</v>
      </c>
      <c r="I137" s="325" t="s">
        <v>52</v>
      </c>
      <c r="J137" s="278" t="s">
        <v>52</v>
      </c>
      <c r="K137" s="278" t="s">
        <v>52</v>
      </c>
      <c r="L137" s="278" t="s">
        <v>52</v>
      </c>
      <c r="M137" s="278" t="s">
        <v>52</v>
      </c>
      <c r="N137" s="331" t="s">
        <v>52</v>
      </c>
      <c r="O137" s="278" t="s">
        <v>52</v>
      </c>
      <c r="P137" s="278" t="s">
        <v>52</v>
      </c>
      <c r="Q137" s="325" t="s">
        <v>53</v>
      </c>
      <c r="R137" s="325" t="s">
        <v>52</v>
      </c>
      <c r="S137" s="325" t="s">
        <v>53</v>
      </c>
      <c r="T137" s="278" t="s">
        <v>52</v>
      </c>
      <c r="U137" s="392" t="s">
        <v>53</v>
      </c>
      <c r="V137" s="333" t="s">
        <v>53</v>
      </c>
      <c r="W137" s="323" t="s">
        <v>59</v>
      </c>
      <c r="X137" s="325" t="s">
        <v>52</v>
      </c>
      <c r="Y137" s="325" t="s">
        <v>53</v>
      </c>
      <c r="Z137" s="325" t="s">
        <v>52</v>
      </c>
      <c r="AA137" s="278" t="s">
        <v>52</v>
      </c>
      <c r="AB137" s="325" t="s">
        <v>52</v>
      </c>
      <c r="AC137" s="278" t="s">
        <v>52</v>
      </c>
      <c r="AD137" s="278" t="s">
        <v>52</v>
      </c>
      <c r="AE137" s="278" t="s">
        <v>52</v>
      </c>
      <c r="AF137" s="325" t="s">
        <v>52</v>
      </c>
      <c r="AG137" s="325" t="s">
        <v>52</v>
      </c>
      <c r="AH137" s="325" t="s">
        <v>53</v>
      </c>
      <c r="AI137" s="278" t="s">
        <v>52</v>
      </c>
      <c r="AJ137" s="325" t="s">
        <v>53</v>
      </c>
      <c r="AK137" s="325" t="s">
        <v>52</v>
      </c>
      <c r="AL137" s="278" t="s">
        <v>52</v>
      </c>
      <c r="AM137" s="325" t="s">
        <v>52</v>
      </c>
      <c r="AN137" s="325" t="s">
        <v>52</v>
      </c>
      <c r="AO137" s="325" t="s">
        <v>52</v>
      </c>
      <c r="AP137" s="278" t="s">
        <v>52</v>
      </c>
      <c r="AQ137" s="325" t="s">
        <v>52</v>
      </c>
      <c r="AR137" s="325" t="s">
        <v>53</v>
      </c>
      <c r="AS137" s="325" t="s">
        <v>52</v>
      </c>
      <c r="AT137" s="325" t="s">
        <v>52</v>
      </c>
    </row>
    <row r="138" spans="1:46" ht="15">
      <c r="A138" s="387" t="s">
        <v>434</v>
      </c>
      <c r="B138" s="300">
        <f>C138/D138</f>
        <v>0.83333333333333337</v>
      </c>
      <c r="C138" s="375">
        <f t="shared" ref="C138" si="86">COUNTIF(E138:AT138,"Yes")</f>
        <v>35</v>
      </c>
      <c r="D138" s="414" cm="1">
        <f t="array" ref="D138">SUM(COUNTIFS(E138:AT138,{"Yes","No"}))</f>
        <v>42</v>
      </c>
      <c r="E138" s="329" t="str">
        <f t="shared" ref="E138:H138" si="87">IF(OR(E139="Yes",E140="Yes"),"Yes","-")</f>
        <v>Yes</v>
      </c>
      <c r="F138" s="329" t="str">
        <f t="shared" si="87"/>
        <v>Yes</v>
      </c>
      <c r="G138" s="329" t="str">
        <f t="shared" si="87"/>
        <v>Yes</v>
      </c>
      <c r="H138" s="329" t="str">
        <f t="shared" si="87"/>
        <v>Yes</v>
      </c>
      <c r="I138" s="329" t="s">
        <v>53</v>
      </c>
      <c r="J138" s="329" t="str">
        <f t="shared" ref="J138:S138" si="88">IF(OR(J139="Yes",J140="Yes"),"Yes","-")</f>
        <v>Yes</v>
      </c>
      <c r="K138" s="329" t="str">
        <f t="shared" si="88"/>
        <v>Yes</v>
      </c>
      <c r="L138" s="329" t="str">
        <f t="shared" si="88"/>
        <v>Yes</v>
      </c>
      <c r="M138" s="329" t="str">
        <f t="shared" si="88"/>
        <v>Yes</v>
      </c>
      <c r="N138" s="329" t="str">
        <f t="shared" si="88"/>
        <v>Yes</v>
      </c>
      <c r="O138" s="329" t="str">
        <f t="shared" si="88"/>
        <v>Yes</v>
      </c>
      <c r="P138" s="329" t="str">
        <f t="shared" si="88"/>
        <v>Yes</v>
      </c>
      <c r="Q138" s="329" t="str">
        <f t="shared" si="88"/>
        <v>Yes</v>
      </c>
      <c r="R138" s="329" t="str">
        <f t="shared" si="88"/>
        <v>Yes</v>
      </c>
      <c r="S138" s="329" t="str">
        <f t="shared" si="88"/>
        <v>Yes</v>
      </c>
      <c r="T138" s="329" t="s">
        <v>53</v>
      </c>
      <c r="U138" s="527" t="str">
        <f t="shared" ref="U138" si="89">IF(OR(U139="Yes",U140="Yes"),"Yes","-")</f>
        <v>Yes</v>
      </c>
      <c r="V138" s="330" t="s">
        <v>53</v>
      </c>
      <c r="W138" s="528" t="str">
        <f t="shared" ref="W138:Z138" si="90">IF(OR(W139="Yes",W140="Yes"),"Yes","-")</f>
        <v>Yes</v>
      </c>
      <c r="X138" s="329" t="str">
        <f t="shared" si="90"/>
        <v>Yes</v>
      </c>
      <c r="Y138" s="329" t="str">
        <f t="shared" si="90"/>
        <v>Yes</v>
      </c>
      <c r="Z138" s="329" t="str">
        <f t="shared" si="90"/>
        <v>Yes</v>
      </c>
      <c r="AA138" s="329" t="s">
        <v>53</v>
      </c>
      <c r="AB138" s="329" t="str">
        <f t="shared" ref="AB138" si="91">IF(OR(AB139="Yes",AB140="Yes"),"Yes","-")</f>
        <v>Yes</v>
      </c>
      <c r="AC138" s="329" t="s">
        <v>53</v>
      </c>
      <c r="AD138" s="329" t="str">
        <f t="shared" ref="AD138:AF138" si="92">IF(OR(AD139="Yes",AD140="Yes"),"Yes","-")</f>
        <v>Yes</v>
      </c>
      <c r="AE138" s="329" t="str">
        <f t="shared" si="92"/>
        <v>Yes</v>
      </c>
      <c r="AF138" s="329" t="str">
        <f t="shared" si="92"/>
        <v>Yes</v>
      </c>
      <c r="AG138" s="329" t="s">
        <v>53</v>
      </c>
      <c r="AH138" s="329" t="str">
        <f t="shared" ref="AH138:AQ138" si="93">IF(OR(AH139="Yes",AH140="Yes"),"Yes","-")</f>
        <v>Yes</v>
      </c>
      <c r="AI138" s="329" t="str">
        <f t="shared" si="93"/>
        <v>Yes</v>
      </c>
      <c r="AJ138" s="329" t="str">
        <f t="shared" si="93"/>
        <v>Yes</v>
      </c>
      <c r="AK138" s="329" t="str">
        <f t="shared" si="93"/>
        <v>Yes</v>
      </c>
      <c r="AL138" s="329" t="str">
        <f t="shared" si="93"/>
        <v>Yes</v>
      </c>
      <c r="AM138" s="329" t="str">
        <f t="shared" si="93"/>
        <v>Yes</v>
      </c>
      <c r="AN138" s="329" t="str">
        <f t="shared" si="93"/>
        <v>Yes</v>
      </c>
      <c r="AO138" s="329" t="str">
        <f t="shared" si="93"/>
        <v>Yes</v>
      </c>
      <c r="AP138" s="329" t="str">
        <f t="shared" si="93"/>
        <v>Yes</v>
      </c>
      <c r="AQ138" s="329" t="str">
        <f t="shared" si="93"/>
        <v>Yes</v>
      </c>
      <c r="AR138" s="329" t="s">
        <v>53</v>
      </c>
      <c r="AS138" s="329" t="str">
        <f t="shared" ref="AS138:AT138" si="94">IF(OR(AS139="Yes",AS140="Yes"),"Yes","-")</f>
        <v>Yes</v>
      </c>
      <c r="AT138" s="329" t="str">
        <f t="shared" si="94"/>
        <v>Yes</v>
      </c>
    </row>
    <row r="139" spans="1:46">
      <c r="A139" s="526" t="s">
        <v>435</v>
      </c>
      <c r="B139" s="300"/>
      <c r="C139" s="325"/>
      <c r="D139" s="333"/>
      <c r="E139" s="325" t="s">
        <v>52</v>
      </c>
      <c r="F139" s="278" t="s">
        <v>52</v>
      </c>
      <c r="G139" s="325" t="s">
        <v>52</v>
      </c>
      <c r="H139" s="278" t="s">
        <v>52</v>
      </c>
      <c r="I139" s="325" t="s">
        <v>53</v>
      </c>
      <c r="J139" s="278" t="s">
        <v>52</v>
      </c>
      <c r="K139" s="278" t="s">
        <v>52</v>
      </c>
      <c r="L139" s="278" t="s">
        <v>52</v>
      </c>
      <c r="M139" s="278" t="s">
        <v>52</v>
      </c>
      <c r="N139" s="331" t="s">
        <v>52</v>
      </c>
      <c r="O139" s="278" t="s">
        <v>52</v>
      </c>
      <c r="P139" s="278" t="s">
        <v>52</v>
      </c>
      <c r="Q139" s="325" t="s">
        <v>52</v>
      </c>
      <c r="R139" s="325" t="s">
        <v>52</v>
      </c>
      <c r="S139" s="278" t="s">
        <v>52</v>
      </c>
      <c r="T139" s="278" t="s">
        <v>53</v>
      </c>
      <c r="U139" s="392" t="s">
        <v>52</v>
      </c>
      <c r="V139" s="333" t="s">
        <v>53</v>
      </c>
      <c r="W139" s="323" t="s">
        <v>52</v>
      </c>
      <c r="X139" s="325" t="s">
        <v>52</v>
      </c>
      <c r="Y139" s="325" t="s">
        <v>52</v>
      </c>
      <c r="Z139" s="325" t="s">
        <v>52</v>
      </c>
      <c r="AA139" s="278" t="s">
        <v>53</v>
      </c>
      <c r="AB139" s="325" t="s">
        <v>53</v>
      </c>
      <c r="AC139" s="331" t="s">
        <v>53</v>
      </c>
      <c r="AD139" s="278" t="s">
        <v>52</v>
      </c>
      <c r="AE139" s="278" t="s">
        <v>52</v>
      </c>
      <c r="AF139" s="325" t="s">
        <v>52</v>
      </c>
      <c r="AG139" s="325" t="s">
        <v>53</v>
      </c>
      <c r="AH139" s="325" t="s">
        <v>52</v>
      </c>
      <c r="AI139" s="278" t="s">
        <v>52</v>
      </c>
      <c r="AJ139" s="325" t="s">
        <v>52</v>
      </c>
      <c r="AK139" s="325" t="s">
        <v>52</v>
      </c>
      <c r="AL139" s="278" t="s">
        <v>52</v>
      </c>
      <c r="AM139" s="325" t="s">
        <v>52</v>
      </c>
      <c r="AN139" s="325" t="s">
        <v>52</v>
      </c>
      <c r="AO139" s="325" t="s">
        <v>52</v>
      </c>
      <c r="AP139" s="278" t="s">
        <v>52</v>
      </c>
      <c r="AQ139" s="325" t="s">
        <v>52</v>
      </c>
      <c r="AR139" s="325" t="s">
        <v>53</v>
      </c>
      <c r="AS139" s="325" t="s">
        <v>52</v>
      </c>
      <c r="AT139" s="325" t="s">
        <v>52</v>
      </c>
    </row>
    <row r="140" spans="1:46">
      <c r="A140" s="526" t="s">
        <v>436</v>
      </c>
      <c r="B140" s="300"/>
      <c r="C140" s="325"/>
      <c r="D140" s="333"/>
      <c r="E140" s="325" t="s">
        <v>52</v>
      </c>
      <c r="F140" s="278" t="s">
        <v>52</v>
      </c>
      <c r="G140" s="325" t="s">
        <v>52</v>
      </c>
      <c r="H140" s="278" t="s">
        <v>52</v>
      </c>
      <c r="I140" s="325" t="s">
        <v>53</v>
      </c>
      <c r="J140" s="278" t="s">
        <v>52</v>
      </c>
      <c r="K140" s="278" t="s">
        <v>52</v>
      </c>
      <c r="L140" s="278" t="s">
        <v>52</v>
      </c>
      <c r="M140" s="278" t="s">
        <v>52</v>
      </c>
      <c r="N140" s="331" t="s">
        <v>52</v>
      </c>
      <c r="O140" s="278" t="s">
        <v>52</v>
      </c>
      <c r="P140" s="278" t="s">
        <v>52</v>
      </c>
      <c r="Q140" s="325" t="s">
        <v>52</v>
      </c>
      <c r="R140" s="325" t="s">
        <v>53</v>
      </c>
      <c r="S140" s="278" t="s">
        <v>52</v>
      </c>
      <c r="T140" s="278" t="s">
        <v>53</v>
      </c>
      <c r="U140" s="392" t="s">
        <v>52</v>
      </c>
      <c r="V140" s="333" t="s">
        <v>53</v>
      </c>
      <c r="W140" s="323" t="s">
        <v>52</v>
      </c>
      <c r="X140" s="325" t="s">
        <v>52</v>
      </c>
      <c r="Y140" s="325" t="s">
        <v>53</v>
      </c>
      <c r="Z140" s="325" t="s">
        <v>52</v>
      </c>
      <c r="AA140" s="278" t="s">
        <v>53</v>
      </c>
      <c r="AB140" s="325" t="s">
        <v>52</v>
      </c>
      <c r="AC140" s="331" t="s">
        <v>53</v>
      </c>
      <c r="AD140" s="278" t="s">
        <v>52</v>
      </c>
      <c r="AE140" s="278" t="s">
        <v>52</v>
      </c>
      <c r="AF140" s="325" t="s">
        <v>52</v>
      </c>
      <c r="AG140" s="325" t="s">
        <v>53</v>
      </c>
      <c r="AH140" s="325" t="s">
        <v>52</v>
      </c>
      <c r="AI140" s="278" t="s">
        <v>52</v>
      </c>
      <c r="AJ140" s="325" t="s">
        <v>53</v>
      </c>
      <c r="AK140" s="325" t="s">
        <v>52</v>
      </c>
      <c r="AL140" s="278" t="s">
        <v>52</v>
      </c>
      <c r="AM140" s="325" t="s">
        <v>52</v>
      </c>
      <c r="AN140" s="325" t="s">
        <v>52</v>
      </c>
      <c r="AO140" s="325" t="s">
        <v>52</v>
      </c>
      <c r="AP140" s="278" t="s">
        <v>52</v>
      </c>
      <c r="AQ140" s="325" t="s">
        <v>52</v>
      </c>
      <c r="AR140" s="325" t="s">
        <v>53</v>
      </c>
      <c r="AS140" s="325" t="s">
        <v>52</v>
      </c>
      <c r="AT140" s="325" t="s">
        <v>52</v>
      </c>
    </row>
    <row r="141" spans="1:46" ht="15">
      <c r="A141" s="387" t="s">
        <v>437</v>
      </c>
      <c r="B141" s="300">
        <f>C141/D141</f>
        <v>0.97435897435897434</v>
      </c>
      <c r="C141" s="375">
        <f t="shared" ref="C141" si="95">COUNTIF(E141:AT141,"Yes")</f>
        <v>38</v>
      </c>
      <c r="D141" s="414" cm="1">
        <f t="array" ref="D141">SUM(COUNTIFS(E141:AT141,{"Yes","No"}))</f>
        <v>39</v>
      </c>
      <c r="E141" s="329" t="str">
        <f t="shared" ref="E141:AQ141" si="96">IF(OR(E142="Yes",E143="Yes"),"Yes","-")</f>
        <v>Yes</v>
      </c>
      <c r="F141" s="329" t="str">
        <f t="shared" si="96"/>
        <v>-</v>
      </c>
      <c r="G141" s="329" t="str">
        <f t="shared" si="96"/>
        <v>Yes</v>
      </c>
      <c r="H141" s="329" t="str">
        <f t="shared" si="96"/>
        <v>Yes</v>
      </c>
      <c r="I141" s="329" t="str">
        <f t="shared" si="96"/>
        <v>Yes</v>
      </c>
      <c r="J141" s="329" t="str">
        <f t="shared" si="96"/>
        <v>-</v>
      </c>
      <c r="K141" s="329" t="str">
        <f t="shared" si="96"/>
        <v>Yes</v>
      </c>
      <c r="L141" s="329" t="str">
        <f t="shared" si="96"/>
        <v>Yes</v>
      </c>
      <c r="M141" s="329" t="str">
        <f t="shared" si="96"/>
        <v>-</v>
      </c>
      <c r="N141" s="329" t="str">
        <f t="shared" si="96"/>
        <v>Yes</v>
      </c>
      <c r="O141" s="329" t="str">
        <f t="shared" si="96"/>
        <v>Yes</v>
      </c>
      <c r="P141" s="329" t="str">
        <f t="shared" si="96"/>
        <v>Yes</v>
      </c>
      <c r="Q141" s="329" t="str">
        <f t="shared" si="96"/>
        <v>Yes</v>
      </c>
      <c r="R141" s="329" t="str">
        <f t="shared" si="96"/>
        <v>Yes</v>
      </c>
      <c r="S141" s="329" t="str">
        <f t="shared" si="96"/>
        <v>Yes</v>
      </c>
      <c r="T141" s="329" t="str">
        <f t="shared" si="96"/>
        <v>Yes</v>
      </c>
      <c r="U141" s="527" t="str">
        <f t="shared" si="96"/>
        <v>Yes</v>
      </c>
      <c r="V141" s="330" t="str">
        <f t="shared" si="96"/>
        <v>Yes</v>
      </c>
      <c r="W141" s="528" t="str">
        <f t="shared" si="96"/>
        <v>Yes</v>
      </c>
      <c r="X141" s="329" t="str">
        <f t="shared" si="96"/>
        <v>Yes</v>
      </c>
      <c r="Y141" s="329" t="str">
        <f t="shared" si="96"/>
        <v>Yes</v>
      </c>
      <c r="Z141" s="329" t="str">
        <f t="shared" si="96"/>
        <v>Yes</v>
      </c>
      <c r="AA141" s="329" t="str">
        <f t="shared" si="96"/>
        <v>Yes</v>
      </c>
      <c r="AB141" s="329" t="str">
        <f t="shared" si="96"/>
        <v>Yes</v>
      </c>
      <c r="AC141" s="329" t="str">
        <f t="shared" si="96"/>
        <v>Yes</v>
      </c>
      <c r="AD141" s="329" t="str">
        <f t="shared" si="96"/>
        <v>Yes</v>
      </c>
      <c r="AE141" s="329" t="str">
        <f t="shared" si="96"/>
        <v>Yes</v>
      </c>
      <c r="AF141" s="329" t="str">
        <f t="shared" si="96"/>
        <v>Yes</v>
      </c>
      <c r="AG141" s="329" t="str">
        <f t="shared" si="96"/>
        <v>Yes</v>
      </c>
      <c r="AH141" s="329" t="str">
        <f t="shared" si="96"/>
        <v>Yes</v>
      </c>
      <c r="AI141" s="329" t="str">
        <f t="shared" si="96"/>
        <v>Yes</v>
      </c>
      <c r="AJ141" s="329" t="str">
        <f t="shared" si="96"/>
        <v>Yes</v>
      </c>
      <c r="AK141" s="329" t="str">
        <f t="shared" si="96"/>
        <v>Yes</v>
      </c>
      <c r="AL141" s="329" t="str">
        <f t="shared" si="96"/>
        <v>Yes</v>
      </c>
      <c r="AM141" s="329" t="str">
        <f t="shared" si="96"/>
        <v>Yes</v>
      </c>
      <c r="AN141" s="329" t="str">
        <f t="shared" si="96"/>
        <v>Yes</v>
      </c>
      <c r="AO141" s="329" t="str">
        <f t="shared" si="96"/>
        <v>Yes</v>
      </c>
      <c r="AP141" s="329" t="str">
        <f t="shared" si="96"/>
        <v>Yes</v>
      </c>
      <c r="AQ141" s="329" t="str">
        <f t="shared" si="96"/>
        <v>Yes</v>
      </c>
      <c r="AR141" s="329" t="s">
        <v>53</v>
      </c>
      <c r="AS141" s="329" t="str">
        <f t="shared" ref="AS141:AT141" si="97">IF(OR(AS142="Yes",AS143="Yes"),"Yes","-")</f>
        <v>Yes</v>
      </c>
      <c r="AT141" s="329" t="str">
        <f t="shared" si="97"/>
        <v>Yes</v>
      </c>
    </row>
    <row r="142" spans="1:46">
      <c r="A142" s="526" t="s">
        <v>438</v>
      </c>
      <c r="B142" s="300"/>
      <c r="C142" s="325"/>
      <c r="D142" s="333"/>
      <c r="E142" s="325" t="s">
        <v>52</v>
      </c>
      <c r="F142" s="278" t="s">
        <v>59</v>
      </c>
      <c r="G142" s="325" t="s">
        <v>52</v>
      </c>
      <c r="H142" s="278" t="s">
        <v>52</v>
      </c>
      <c r="I142" s="325" t="s">
        <v>52</v>
      </c>
      <c r="J142" s="325" t="s">
        <v>59</v>
      </c>
      <c r="K142" s="278" t="s">
        <v>52</v>
      </c>
      <c r="L142" s="278" t="s">
        <v>52</v>
      </c>
      <c r="M142" s="325" t="s">
        <v>59</v>
      </c>
      <c r="N142" s="331" t="s">
        <v>52</v>
      </c>
      <c r="O142" s="278" t="s">
        <v>52</v>
      </c>
      <c r="P142" s="278" t="s">
        <v>52</v>
      </c>
      <c r="Q142" s="325" t="s">
        <v>52</v>
      </c>
      <c r="R142" s="325" t="s">
        <v>52</v>
      </c>
      <c r="S142" s="278" t="s">
        <v>52</v>
      </c>
      <c r="T142" s="278" t="s">
        <v>52</v>
      </c>
      <c r="U142" s="392" t="s">
        <v>52</v>
      </c>
      <c r="V142" s="332" t="s">
        <v>52</v>
      </c>
      <c r="W142" s="323" t="s">
        <v>52</v>
      </c>
      <c r="X142" s="325" t="s">
        <v>52</v>
      </c>
      <c r="Y142" s="325" t="s">
        <v>52</v>
      </c>
      <c r="Z142" s="325" t="s">
        <v>52</v>
      </c>
      <c r="AA142" s="278" t="s">
        <v>52</v>
      </c>
      <c r="AB142" s="325" t="s">
        <v>53</v>
      </c>
      <c r="AC142" s="278" t="s">
        <v>52</v>
      </c>
      <c r="AD142" s="278" t="s">
        <v>52</v>
      </c>
      <c r="AE142" s="278" t="s">
        <v>52</v>
      </c>
      <c r="AF142" s="325" t="s">
        <v>52</v>
      </c>
      <c r="AG142" s="325" t="s">
        <v>52</v>
      </c>
      <c r="AH142" s="325" t="s">
        <v>52</v>
      </c>
      <c r="AI142" s="278" t="s">
        <v>52</v>
      </c>
      <c r="AJ142" s="325" t="s">
        <v>52</v>
      </c>
      <c r="AK142" s="325" t="s">
        <v>52</v>
      </c>
      <c r="AL142" s="278" t="s">
        <v>52</v>
      </c>
      <c r="AM142" s="325" t="s">
        <v>52</v>
      </c>
      <c r="AN142" s="325" t="s">
        <v>52</v>
      </c>
      <c r="AO142" s="325" t="s">
        <v>52</v>
      </c>
      <c r="AP142" s="278" t="s">
        <v>52</v>
      </c>
      <c r="AQ142" s="325" t="s">
        <v>52</v>
      </c>
      <c r="AR142" s="325" t="s">
        <v>53</v>
      </c>
      <c r="AS142" s="325" t="s">
        <v>52</v>
      </c>
      <c r="AT142" s="325" t="s">
        <v>52</v>
      </c>
    </row>
    <row r="143" spans="1:46">
      <c r="A143" s="526" t="s">
        <v>439</v>
      </c>
      <c r="B143" s="300"/>
      <c r="C143" s="325"/>
      <c r="D143" s="333"/>
      <c r="E143" s="325" t="s">
        <v>52</v>
      </c>
      <c r="F143" s="278" t="s">
        <v>59</v>
      </c>
      <c r="G143" s="325" t="s">
        <v>52</v>
      </c>
      <c r="H143" s="325" t="s">
        <v>53</v>
      </c>
      <c r="I143" s="325" t="s">
        <v>52</v>
      </c>
      <c r="J143" s="325" t="s">
        <v>59</v>
      </c>
      <c r="K143" s="278" t="s">
        <v>52</v>
      </c>
      <c r="L143" s="278" t="s">
        <v>52</v>
      </c>
      <c r="M143" s="325" t="s">
        <v>59</v>
      </c>
      <c r="N143" s="331" t="s">
        <v>52</v>
      </c>
      <c r="O143" s="278" t="s">
        <v>52</v>
      </c>
      <c r="P143" s="278" t="s">
        <v>52</v>
      </c>
      <c r="Q143" s="325" t="s">
        <v>52</v>
      </c>
      <c r="R143" s="325" t="s">
        <v>52</v>
      </c>
      <c r="S143" s="278" t="s">
        <v>52</v>
      </c>
      <c r="T143" s="278" t="s">
        <v>53</v>
      </c>
      <c r="U143" s="392" t="s">
        <v>52</v>
      </c>
      <c r="V143" s="332" t="s">
        <v>52</v>
      </c>
      <c r="W143" s="323" t="s">
        <v>52</v>
      </c>
      <c r="X143" s="325" t="s">
        <v>52</v>
      </c>
      <c r="Y143" s="325" t="s">
        <v>53</v>
      </c>
      <c r="Z143" s="325" t="s">
        <v>52</v>
      </c>
      <c r="AA143" s="278" t="s">
        <v>52</v>
      </c>
      <c r="AB143" s="325" t="s">
        <v>52</v>
      </c>
      <c r="AC143" s="278" t="s">
        <v>52</v>
      </c>
      <c r="AD143" s="278" t="s">
        <v>53</v>
      </c>
      <c r="AE143" s="278" t="s">
        <v>52</v>
      </c>
      <c r="AF143" s="325" t="s">
        <v>52</v>
      </c>
      <c r="AG143" s="325" t="s">
        <v>52</v>
      </c>
      <c r="AH143" s="325" t="s">
        <v>52</v>
      </c>
      <c r="AI143" s="278" t="s">
        <v>52</v>
      </c>
      <c r="AJ143" s="325" t="s">
        <v>52</v>
      </c>
      <c r="AK143" s="325" t="s">
        <v>52</v>
      </c>
      <c r="AL143" s="278" t="s">
        <v>52</v>
      </c>
      <c r="AM143" s="325" t="s">
        <v>52</v>
      </c>
      <c r="AN143" s="325" t="s">
        <v>59</v>
      </c>
      <c r="AO143" s="325" t="s">
        <v>52</v>
      </c>
      <c r="AP143" s="278" t="s">
        <v>52</v>
      </c>
      <c r="AQ143" s="325" t="s">
        <v>52</v>
      </c>
      <c r="AR143" s="325" t="s">
        <v>53</v>
      </c>
      <c r="AS143" s="325" t="s">
        <v>52</v>
      </c>
      <c r="AT143" s="325" t="s">
        <v>52</v>
      </c>
    </row>
    <row r="144" spans="1:46" ht="15">
      <c r="A144" s="387" t="s">
        <v>440</v>
      </c>
      <c r="B144" s="300">
        <f>C144/D144</f>
        <v>0.97435897435897434</v>
      </c>
      <c r="C144" s="375">
        <f t="shared" ref="C144" si="98">COUNTIF(E144:AT144,"Yes")</f>
        <v>38</v>
      </c>
      <c r="D144" s="414" cm="1">
        <f t="array" ref="D144">SUM(COUNTIFS(E144:AT144,{"Yes","No"}))</f>
        <v>39</v>
      </c>
      <c r="E144" s="329" t="str">
        <f t="shared" ref="E144:AQ144" si="99">IF(OR(E145="Yes",E146="Yes"),"Yes","-")</f>
        <v>Yes</v>
      </c>
      <c r="F144" s="329" t="str">
        <f t="shared" si="99"/>
        <v>-</v>
      </c>
      <c r="G144" s="329" t="str">
        <f t="shared" si="99"/>
        <v>Yes</v>
      </c>
      <c r="H144" s="329" t="str">
        <f t="shared" si="99"/>
        <v>Yes</v>
      </c>
      <c r="I144" s="329" t="str">
        <f t="shared" si="99"/>
        <v>Yes</v>
      </c>
      <c r="J144" s="329" t="str">
        <f t="shared" si="99"/>
        <v>-</v>
      </c>
      <c r="K144" s="329" t="str">
        <f t="shared" si="99"/>
        <v>Yes</v>
      </c>
      <c r="L144" s="329" t="str">
        <f t="shared" si="99"/>
        <v>Yes</v>
      </c>
      <c r="M144" s="329" t="str">
        <f t="shared" si="99"/>
        <v>-</v>
      </c>
      <c r="N144" s="329" t="str">
        <f t="shared" si="99"/>
        <v>Yes</v>
      </c>
      <c r="O144" s="329" t="str">
        <f t="shared" si="99"/>
        <v>Yes</v>
      </c>
      <c r="P144" s="329" t="str">
        <f t="shared" si="99"/>
        <v>Yes</v>
      </c>
      <c r="Q144" s="329" t="str">
        <f t="shared" si="99"/>
        <v>Yes</v>
      </c>
      <c r="R144" s="329" t="str">
        <f t="shared" si="99"/>
        <v>Yes</v>
      </c>
      <c r="S144" s="329" t="str">
        <f t="shared" si="99"/>
        <v>Yes</v>
      </c>
      <c r="T144" s="329" t="str">
        <f t="shared" si="99"/>
        <v>Yes</v>
      </c>
      <c r="U144" s="527" t="str">
        <f t="shared" si="99"/>
        <v>Yes</v>
      </c>
      <c r="V144" s="330" t="str">
        <f t="shared" si="99"/>
        <v>Yes</v>
      </c>
      <c r="W144" s="528" t="str">
        <f t="shared" si="99"/>
        <v>Yes</v>
      </c>
      <c r="X144" s="329" t="str">
        <f t="shared" si="99"/>
        <v>Yes</v>
      </c>
      <c r="Y144" s="329" t="str">
        <f t="shared" si="99"/>
        <v>Yes</v>
      </c>
      <c r="Z144" s="329" t="str">
        <f t="shared" si="99"/>
        <v>Yes</v>
      </c>
      <c r="AA144" s="329" t="str">
        <f t="shared" si="99"/>
        <v>Yes</v>
      </c>
      <c r="AB144" s="329" t="str">
        <f t="shared" si="99"/>
        <v>Yes</v>
      </c>
      <c r="AC144" s="329" t="str">
        <f t="shared" si="99"/>
        <v>Yes</v>
      </c>
      <c r="AD144" s="329" t="str">
        <f t="shared" si="99"/>
        <v>Yes</v>
      </c>
      <c r="AE144" s="329" t="str">
        <f t="shared" si="99"/>
        <v>Yes</v>
      </c>
      <c r="AF144" s="329" t="str">
        <f t="shared" si="99"/>
        <v>Yes</v>
      </c>
      <c r="AG144" s="329" t="str">
        <f t="shared" si="99"/>
        <v>Yes</v>
      </c>
      <c r="AH144" s="329" t="str">
        <f t="shared" si="99"/>
        <v>Yes</v>
      </c>
      <c r="AI144" s="329" t="str">
        <f t="shared" si="99"/>
        <v>Yes</v>
      </c>
      <c r="AJ144" s="329" t="str">
        <f t="shared" si="99"/>
        <v>Yes</v>
      </c>
      <c r="AK144" s="329" t="str">
        <f t="shared" si="99"/>
        <v>Yes</v>
      </c>
      <c r="AL144" s="329" t="str">
        <f t="shared" si="99"/>
        <v>Yes</v>
      </c>
      <c r="AM144" s="329" t="str">
        <f t="shared" si="99"/>
        <v>Yes</v>
      </c>
      <c r="AN144" s="329" t="str">
        <f t="shared" si="99"/>
        <v>Yes</v>
      </c>
      <c r="AO144" s="329" t="str">
        <f t="shared" si="99"/>
        <v>Yes</v>
      </c>
      <c r="AP144" s="329" t="str">
        <f t="shared" si="99"/>
        <v>Yes</v>
      </c>
      <c r="AQ144" s="329" t="str">
        <f t="shared" si="99"/>
        <v>Yes</v>
      </c>
      <c r="AR144" s="329" t="s">
        <v>53</v>
      </c>
      <c r="AS144" s="329" t="str">
        <f t="shared" ref="AS144:AT144" si="100">IF(OR(AS145="Yes",AS146="Yes"),"Yes","-")</f>
        <v>Yes</v>
      </c>
      <c r="AT144" s="329" t="str">
        <f t="shared" si="100"/>
        <v>Yes</v>
      </c>
    </row>
    <row r="145" spans="1:46">
      <c r="A145" s="526" t="s">
        <v>441</v>
      </c>
      <c r="B145" s="300"/>
      <c r="C145" s="325"/>
      <c r="D145" s="333"/>
      <c r="E145" s="325" t="s">
        <v>52</v>
      </c>
      <c r="F145" s="278" t="s">
        <v>59</v>
      </c>
      <c r="G145" s="325" t="s">
        <v>52</v>
      </c>
      <c r="H145" s="278" t="s">
        <v>52</v>
      </c>
      <c r="I145" s="325" t="s">
        <v>52</v>
      </c>
      <c r="J145" s="325" t="s">
        <v>59</v>
      </c>
      <c r="K145" s="278" t="s">
        <v>52</v>
      </c>
      <c r="L145" s="278" t="s">
        <v>52</v>
      </c>
      <c r="M145" s="325" t="s">
        <v>59</v>
      </c>
      <c r="N145" s="331" t="s">
        <v>52</v>
      </c>
      <c r="O145" s="278" t="s">
        <v>52</v>
      </c>
      <c r="P145" s="278" t="s">
        <v>52</v>
      </c>
      <c r="Q145" s="325" t="s">
        <v>52</v>
      </c>
      <c r="R145" s="325" t="s">
        <v>52</v>
      </c>
      <c r="S145" s="278" t="s">
        <v>52</v>
      </c>
      <c r="T145" s="278" t="s">
        <v>52</v>
      </c>
      <c r="U145" s="392" t="s">
        <v>52</v>
      </c>
      <c r="V145" s="332" t="s">
        <v>52</v>
      </c>
      <c r="W145" s="323" t="s">
        <v>52</v>
      </c>
      <c r="X145" s="325" t="s">
        <v>52</v>
      </c>
      <c r="Y145" s="325" t="s">
        <v>52</v>
      </c>
      <c r="Z145" s="325" t="s">
        <v>52</v>
      </c>
      <c r="AA145" s="278" t="s">
        <v>52</v>
      </c>
      <c r="AB145" s="325" t="s">
        <v>53</v>
      </c>
      <c r="AC145" s="278" t="s">
        <v>52</v>
      </c>
      <c r="AD145" s="278" t="s">
        <v>52</v>
      </c>
      <c r="AE145" s="278" t="s">
        <v>52</v>
      </c>
      <c r="AF145" s="325" t="s">
        <v>52</v>
      </c>
      <c r="AG145" s="325" t="s">
        <v>52</v>
      </c>
      <c r="AH145" s="325" t="s">
        <v>52</v>
      </c>
      <c r="AI145" s="278" t="s">
        <v>52</v>
      </c>
      <c r="AJ145" s="325" t="s">
        <v>52</v>
      </c>
      <c r="AK145" s="325" t="s">
        <v>52</v>
      </c>
      <c r="AL145" s="278" t="s">
        <v>52</v>
      </c>
      <c r="AM145" s="325" t="s">
        <v>52</v>
      </c>
      <c r="AN145" s="325" t="s">
        <v>52</v>
      </c>
      <c r="AO145" s="325" t="s">
        <v>52</v>
      </c>
      <c r="AP145" s="278" t="s">
        <v>52</v>
      </c>
      <c r="AQ145" s="325" t="s">
        <v>52</v>
      </c>
      <c r="AR145" s="325" t="s">
        <v>53</v>
      </c>
      <c r="AS145" s="325" t="s">
        <v>52</v>
      </c>
      <c r="AT145" s="325" t="s">
        <v>52</v>
      </c>
    </row>
    <row r="146" spans="1:46">
      <c r="A146" s="526" t="s">
        <v>442</v>
      </c>
      <c r="B146" s="300"/>
      <c r="C146" s="325"/>
      <c r="D146" s="333"/>
      <c r="E146" s="325" t="s">
        <v>52</v>
      </c>
      <c r="F146" s="278" t="s">
        <v>59</v>
      </c>
      <c r="G146" s="325" t="s">
        <v>52</v>
      </c>
      <c r="H146" s="325" t="s">
        <v>59</v>
      </c>
      <c r="I146" s="325" t="s">
        <v>52</v>
      </c>
      <c r="J146" s="325" t="s">
        <v>59</v>
      </c>
      <c r="K146" s="278" t="s">
        <v>52</v>
      </c>
      <c r="L146" s="278" t="s">
        <v>52</v>
      </c>
      <c r="M146" s="325" t="s">
        <v>59</v>
      </c>
      <c r="N146" s="331" t="s">
        <v>52</v>
      </c>
      <c r="O146" s="278" t="s">
        <v>52</v>
      </c>
      <c r="P146" s="278" t="s">
        <v>52</v>
      </c>
      <c r="Q146" s="325" t="s">
        <v>52</v>
      </c>
      <c r="R146" s="325" t="s">
        <v>52</v>
      </c>
      <c r="S146" s="278" t="s">
        <v>52</v>
      </c>
      <c r="T146" s="278" t="s">
        <v>52</v>
      </c>
      <c r="U146" s="392" t="s">
        <v>52</v>
      </c>
      <c r="V146" s="332" t="s">
        <v>52</v>
      </c>
      <c r="W146" s="323" t="s">
        <v>52</v>
      </c>
      <c r="X146" s="325" t="s">
        <v>52</v>
      </c>
      <c r="Y146" s="325" t="s">
        <v>53</v>
      </c>
      <c r="Z146" s="325" t="s">
        <v>52</v>
      </c>
      <c r="AA146" s="278" t="s">
        <v>52</v>
      </c>
      <c r="AB146" s="325" t="s">
        <v>52</v>
      </c>
      <c r="AC146" s="278" t="s">
        <v>52</v>
      </c>
      <c r="AD146" s="278" t="s">
        <v>53</v>
      </c>
      <c r="AE146" s="278" t="s">
        <v>52</v>
      </c>
      <c r="AF146" s="325" t="s">
        <v>52</v>
      </c>
      <c r="AG146" s="325" t="s">
        <v>52</v>
      </c>
      <c r="AH146" s="325" t="s">
        <v>52</v>
      </c>
      <c r="AI146" s="278" t="s">
        <v>52</v>
      </c>
      <c r="AJ146" s="325" t="s">
        <v>52</v>
      </c>
      <c r="AK146" s="325" t="s">
        <v>52</v>
      </c>
      <c r="AL146" s="278" t="s">
        <v>52</v>
      </c>
      <c r="AM146" s="325" t="s">
        <v>52</v>
      </c>
      <c r="AN146" s="325" t="s">
        <v>59</v>
      </c>
      <c r="AO146" s="325" t="s">
        <v>52</v>
      </c>
      <c r="AP146" s="278" t="s">
        <v>52</v>
      </c>
      <c r="AQ146" s="325" t="s">
        <v>52</v>
      </c>
      <c r="AR146" s="325" t="s">
        <v>53</v>
      </c>
      <c r="AS146" s="325" t="s">
        <v>52</v>
      </c>
      <c r="AT146" s="325" t="s">
        <v>52</v>
      </c>
    </row>
    <row r="147" spans="1:46" ht="15">
      <c r="A147" s="387" t="s">
        <v>443</v>
      </c>
      <c r="B147" s="300">
        <f>C147/D147</f>
        <v>5.2631578947368418E-2</v>
      </c>
      <c r="C147" s="375">
        <f t="shared" ref="C147" si="101">COUNTIF(E147:AT147,"Yes")</f>
        <v>2</v>
      </c>
      <c r="D147" s="414" cm="1">
        <f t="array" ref="D147">SUM(COUNTIFS(E147:AT147,{"Yes","No"}))</f>
        <v>38</v>
      </c>
      <c r="E147" s="329" t="s">
        <v>53</v>
      </c>
      <c r="F147" s="329" t="s">
        <v>53</v>
      </c>
      <c r="G147" s="329" t="str">
        <f t="shared" ref="G147" si="102">IF(OR(G148="Yes",G149="Yes"),"Yes","-")</f>
        <v>-</v>
      </c>
      <c r="H147" s="329" t="s">
        <v>53</v>
      </c>
      <c r="I147" s="329" t="s">
        <v>53</v>
      </c>
      <c r="J147" s="329" t="str">
        <f t="shared" ref="J147" si="103">IF(OR(J148="Yes",J149="Yes"),"Yes","-")</f>
        <v>-</v>
      </c>
      <c r="K147" s="329" t="s">
        <v>53</v>
      </c>
      <c r="L147" s="329" t="s">
        <v>53</v>
      </c>
      <c r="M147" s="329" t="str">
        <f t="shared" ref="M147" si="104">IF(OR(M148="Yes",M149="Yes"),"Yes","-")</f>
        <v>-</v>
      </c>
      <c r="N147" s="329" t="s">
        <v>53</v>
      </c>
      <c r="O147" s="329" t="s">
        <v>53</v>
      </c>
      <c r="P147" s="329" t="s">
        <v>53</v>
      </c>
      <c r="Q147" s="329" t="s">
        <v>53</v>
      </c>
      <c r="R147" s="329" t="s">
        <v>53</v>
      </c>
      <c r="S147" s="329" t="s">
        <v>53</v>
      </c>
      <c r="T147" s="329" t="s">
        <v>53</v>
      </c>
      <c r="U147" s="527" t="s">
        <v>53</v>
      </c>
      <c r="V147" s="330" t="s">
        <v>53</v>
      </c>
      <c r="W147" s="528" t="s">
        <v>53</v>
      </c>
      <c r="X147" s="329" t="s">
        <v>53</v>
      </c>
      <c r="Y147" s="329" t="s">
        <v>53</v>
      </c>
      <c r="Z147" s="329" t="s">
        <v>53</v>
      </c>
      <c r="AA147" s="329" t="s">
        <v>53</v>
      </c>
      <c r="AB147" s="329" t="s">
        <v>53</v>
      </c>
      <c r="AC147" s="329" t="s">
        <v>53</v>
      </c>
      <c r="AD147" s="329" t="str">
        <f t="shared" ref="AD147" si="105">IF(OR(AD148="Yes",AD149="Yes"),"Yes","-")</f>
        <v>Yes</v>
      </c>
      <c r="AE147" s="329" t="s">
        <v>53</v>
      </c>
      <c r="AF147" s="329" t="s">
        <v>53</v>
      </c>
      <c r="AG147" s="329" t="s">
        <v>53</v>
      </c>
      <c r="AH147" s="329" t="s">
        <v>53</v>
      </c>
      <c r="AI147" s="329" t="s">
        <v>53</v>
      </c>
      <c r="AJ147" s="329" t="s">
        <v>53</v>
      </c>
      <c r="AK147" s="329" t="s">
        <v>53</v>
      </c>
      <c r="AL147" s="329" t="s">
        <v>53</v>
      </c>
      <c r="AM147" s="329" t="s">
        <v>53</v>
      </c>
      <c r="AN147" s="329" t="str">
        <f t="shared" ref="AN147" si="106">IF(OR(AN148="Yes",AN149="Yes"),"Yes","-")</f>
        <v>-</v>
      </c>
      <c r="AO147" s="329" t="s">
        <v>53</v>
      </c>
      <c r="AP147" s="329" t="s">
        <v>53</v>
      </c>
      <c r="AQ147" s="329" t="str">
        <f t="shared" ref="AQ147" si="107">IF(OR(AQ148="Yes",AQ149="Yes"),"Yes","-")</f>
        <v>Yes</v>
      </c>
      <c r="AR147" s="329" t="s">
        <v>53</v>
      </c>
      <c r="AS147" s="329" t="s">
        <v>53</v>
      </c>
      <c r="AT147" s="329" t="s">
        <v>53</v>
      </c>
    </row>
    <row r="148" spans="1:46">
      <c r="A148" s="526" t="s">
        <v>444</v>
      </c>
      <c r="B148" s="300"/>
      <c r="C148" s="325"/>
      <c r="D148" s="333"/>
      <c r="E148" s="325" t="s">
        <v>53</v>
      </c>
      <c r="F148" s="278" t="s">
        <v>53</v>
      </c>
      <c r="G148" s="325" t="s">
        <v>59</v>
      </c>
      <c r="H148" s="325" t="s">
        <v>59</v>
      </c>
      <c r="I148" s="325" t="s">
        <v>53</v>
      </c>
      <c r="J148" s="325" t="s">
        <v>59</v>
      </c>
      <c r="K148" s="278" t="s">
        <v>53</v>
      </c>
      <c r="L148" s="278" t="s">
        <v>53</v>
      </c>
      <c r="M148" s="325" t="s">
        <v>59</v>
      </c>
      <c r="N148" s="325" t="s">
        <v>53</v>
      </c>
      <c r="O148" s="278" t="s">
        <v>53</v>
      </c>
      <c r="P148" s="325" t="s">
        <v>53</v>
      </c>
      <c r="Q148" s="325" t="s">
        <v>53</v>
      </c>
      <c r="R148" s="325" t="s">
        <v>53</v>
      </c>
      <c r="S148" s="325" t="s">
        <v>53</v>
      </c>
      <c r="T148" s="278" t="s">
        <v>53</v>
      </c>
      <c r="U148" s="392" t="s">
        <v>53</v>
      </c>
      <c r="V148" s="333" t="s">
        <v>53</v>
      </c>
      <c r="W148" s="323" t="s">
        <v>53</v>
      </c>
      <c r="X148" s="325" t="s">
        <v>53</v>
      </c>
      <c r="Y148" s="325" t="s">
        <v>53</v>
      </c>
      <c r="Z148" s="325" t="s">
        <v>53</v>
      </c>
      <c r="AA148" s="278" t="s">
        <v>53</v>
      </c>
      <c r="AB148" s="325" t="s">
        <v>53</v>
      </c>
      <c r="AC148" s="331" t="s">
        <v>53</v>
      </c>
      <c r="AD148" s="278" t="s">
        <v>53</v>
      </c>
      <c r="AE148" s="331" t="s">
        <v>53</v>
      </c>
      <c r="AF148" s="325" t="s">
        <v>53</v>
      </c>
      <c r="AG148" s="325" t="s">
        <v>53</v>
      </c>
      <c r="AH148" s="325" t="s">
        <v>53</v>
      </c>
      <c r="AI148" s="278" t="s">
        <v>53</v>
      </c>
      <c r="AJ148" s="325" t="s">
        <v>59</v>
      </c>
      <c r="AK148" s="325" t="s">
        <v>53</v>
      </c>
      <c r="AL148" s="325" t="s">
        <v>53</v>
      </c>
      <c r="AM148" s="325" t="s">
        <v>53</v>
      </c>
      <c r="AN148" s="325" t="s">
        <v>53</v>
      </c>
      <c r="AO148" s="325" t="s">
        <v>53</v>
      </c>
      <c r="AP148" s="278" t="s">
        <v>53</v>
      </c>
      <c r="AQ148" s="325" t="s">
        <v>52</v>
      </c>
      <c r="AR148" s="325" t="s">
        <v>53</v>
      </c>
      <c r="AS148" s="325" t="s">
        <v>53</v>
      </c>
      <c r="AT148" s="325" t="s">
        <v>53</v>
      </c>
    </row>
    <row r="149" spans="1:46">
      <c r="A149" s="526" t="s">
        <v>445</v>
      </c>
      <c r="B149" s="300"/>
      <c r="C149" s="325"/>
      <c r="D149" s="333"/>
      <c r="E149" s="325" t="s">
        <v>53</v>
      </c>
      <c r="F149" s="278" t="s">
        <v>53</v>
      </c>
      <c r="G149" s="325" t="s">
        <v>59</v>
      </c>
      <c r="H149" s="325" t="s">
        <v>53</v>
      </c>
      <c r="I149" s="325" t="s">
        <v>53</v>
      </c>
      <c r="J149" s="325" t="s">
        <v>59</v>
      </c>
      <c r="K149" s="278" t="s">
        <v>53</v>
      </c>
      <c r="L149" s="278" t="s">
        <v>53</v>
      </c>
      <c r="M149" s="325" t="s">
        <v>59</v>
      </c>
      <c r="N149" s="325" t="s">
        <v>53</v>
      </c>
      <c r="O149" s="278" t="s">
        <v>53</v>
      </c>
      <c r="P149" s="325" t="s">
        <v>53</v>
      </c>
      <c r="Q149" s="325" t="s">
        <v>53</v>
      </c>
      <c r="R149" s="325" t="s">
        <v>53</v>
      </c>
      <c r="S149" s="325" t="s">
        <v>53</v>
      </c>
      <c r="T149" s="278" t="s">
        <v>53</v>
      </c>
      <c r="U149" s="392" t="s">
        <v>53</v>
      </c>
      <c r="V149" s="333" t="s">
        <v>53</v>
      </c>
      <c r="W149" s="323" t="s">
        <v>53</v>
      </c>
      <c r="X149" s="325" t="s">
        <v>53</v>
      </c>
      <c r="Y149" s="325" t="s">
        <v>53</v>
      </c>
      <c r="Z149" s="325" t="s">
        <v>53</v>
      </c>
      <c r="AA149" s="278" t="s">
        <v>53</v>
      </c>
      <c r="AB149" s="325" t="s">
        <v>53</v>
      </c>
      <c r="AC149" s="331" t="s">
        <v>53</v>
      </c>
      <c r="AD149" s="278" t="s">
        <v>52</v>
      </c>
      <c r="AE149" s="331" t="s">
        <v>53</v>
      </c>
      <c r="AF149" s="325" t="s">
        <v>53</v>
      </c>
      <c r="AG149" s="325" t="s">
        <v>53</v>
      </c>
      <c r="AH149" s="325" t="s">
        <v>53</v>
      </c>
      <c r="AI149" s="325" t="s">
        <v>53</v>
      </c>
      <c r="AJ149" s="325" t="s">
        <v>53</v>
      </c>
      <c r="AK149" s="325" t="s">
        <v>53</v>
      </c>
      <c r="AL149" s="325" t="s">
        <v>53</v>
      </c>
      <c r="AM149" s="325" t="s">
        <v>53</v>
      </c>
      <c r="AN149" s="325" t="s">
        <v>59</v>
      </c>
      <c r="AO149" s="325" t="s">
        <v>53</v>
      </c>
      <c r="AP149" s="278" t="s">
        <v>53</v>
      </c>
      <c r="AQ149" s="325" t="s">
        <v>53</v>
      </c>
      <c r="AR149" s="325" t="s">
        <v>53</v>
      </c>
      <c r="AS149" s="325" t="s">
        <v>53</v>
      </c>
      <c r="AT149" s="325" t="s">
        <v>53</v>
      </c>
    </row>
    <row r="150" spans="1:46" ht="15">
      <c r="A150" s="387" t="s">
        <v>446</v>
      </c>
      <c r="B150" s="300">
        <f>C150/D150</f>
        <v>5.5555555555555552E-2</v>
      </c>
      <c r="C150" s="375">
        <f t="shared" ref="C150" si="108">COUNTIF(E150:AT150,"Yes")</f>
        <v>2</v>
      </c>
      <c r="D150" s="414" cm="1">
        <f t="array" ref="D150">SUM(COUNTIFS(E150:AT150,{"Yes","No"}))</f>
        <v>36</v>
      </c>
      <c r="E150" s="329" t="s">
        <v>53</v>
      </c>
      <c r="F150" s="329" t="str">
        <f t="shared" ref="F150:H150" si="109">IF(OR(F151="Yes",F152="Yes"),"Yes","-")</f>
        <v>-</v>
      </c>
      <c r="G150" s="329" t="str">
        <f t="shared" si="109"/>
        <v>-</v>
      </c>
      <c r="H150" s="329" t="str">
        <f t="shared" si="109"/>
        <v>-</v>
      </c>
      <c r="I150" s="329" t="s">
        <v>53</v>
      </c>
      <c r="J150" s="329" t="str">
        <f t="shared" ref="J150" si="110">IF(OR(J151="Yes",J152="Yes"),"Yes","-")</f>
        <v>-</v>
      </c>
      <c r="K150" s="329" t="s">
        <v>53</v>
      </c>
      <c r="L150" s="329" t="s">
        <v>53</v>
      </c>
      <c r="M150" s="329" t="str">
        <f t="shared" ref="M150" si="111">IF(OR(M151="Yes",M152="Yes"),"Yes","-")</f>
        <v>-</v>
      </c>
      <c r="N150" s="329" t="s">
        <v>53</v>
      </c>
      <c r="O150" s="329" t="s">
        <v>53</v>
      </c>
      <c r="P150" s="329" t="s">
        <v>53</v>
      </c>
      <c r="Q150" s="329" t="s">
        <v>53</v>
      </c>
      <c r="R150" s="329" t="s">
        <v>53</v>
      </c>
      <c r="S150" s="329" t="s">
        <v>53</v>
      </c>
      <c r="T150" s="329" t="s">
        <v>53</v>
      </c>
      <c r="U150" s="527" t="s">
        <v>53</v>
      </c>
      <c r="V150" s="330" t="s">
        <v>53</v>
      </c>
      <c r="W150" s="528" t="s">
        <v>53</v>
      </c>
      <c r="X150" s="329" t="s">
        <v>53</v>
      </c>
      <c r="Y150" s="329" t="s">
        <v>53</v>
      </c>
      <c r="Z150" s="329" t="s">
        <v>53</v>
      </c>
      <c r="AA150" s="329" t="s">
        <v>53</v>
      </c>
      <c r="AB150" s="329" t="s">
        <v>53</v>
      </c>
      <c r="AC150" s="329" t="s">
        <v>53</v>
      </c>
      <c r="AD150" s="329" t="s">
        <v>53</v>
      </c>
      <c r="AE150" s="329" t="s">
        <v>53</v>
      </c>
      <c r="AF150" s="329" t="s">
        <v>53</v>
      </c>
      <c r="AG150" s="329" t="s">
        <v>53</v>
      </c>
      <c r="AH150" s="329" t="s">
        <v>53</v>
      </c>
      <c r="AI150" s="329" t="s">
        <v>53</v>
      </c>
      <c r="AJ150" s="329" t="s">
        <v>53</v>
      </c>
      <c r="AK150" s="329" t="s">
        <v>53</v>
      </c>
      <c r="AL150" s="329" t="str">
        <f t="shared" ref="AL150" si="112">IF(OR(AL151="Yes",AL152="Yes"),"Yes","-")</f>
        <v>Yes</v>
      </c>
      <c r="AM150" s="329" t="s">
        <v>53</v>
      </c>
      <c r="AN150" s="329" t="str">
        <f t="shared" ref="AN150" si="113">IF(OR(AN151="Yes",AN152="Yes"),"Yes","-")</f>
        <v>-</v>
      </c>
      <c r="AO150" s="329" t="s">
        <v>53</v>
      </c>
      <c r="AP150" s="329" t="s">
        <v>53</v>
      </c>
      <c r="AQ150" s="329" t="str">
        <f t="shared" ref="AQ150" si="114">IF(OR(AQ151="Yes",AQ152="Yes"),"Yes","-")</f>
        <v>Yes</v>
      </c>
      <c r="AR150" s="329" t="s">
        <v>53</v>
      </c>
      <c r="AS150" s="329" t="s">
        <v>53</v>
      </c>
      <c r="AT150" s="329" t="s">
        <v>53</v>
      </c>
    </row>
    <row r="151" spans="1:46">
      <c r="A151" s="526" t="s">
        <v>447</v>
      </c>
      <c r="B151" s="300"/>
      <c r="C151" s="325"/>
      <c r="D151" s="333"/>
      <c r="E151" s="325" t="s">
        <v>53</v>
      </c>
      <c r="F151" s="278" t="s">
        <v>59</v>
      </c>
      <c r="G151" s="325" t="s">
        <v>59</v>
      </c>
      <c r="H151" s="325" t="s">
        <v>59</v>
      </c>
      <c r="I151" s="325" t="s">
        <v>53</v>
      </c>
      <c r="J151" s="325" t="s">
        <v>59</v>
      </c>
      <c r="K151" s="278" t="s">
        <v>53</v>
      </c>
      <c r="L151" s="278" t="s">
        <v>53</v>
      </c>
      <c r="M151" s="325" t="s">
        <v>59</v>
      </c>
      <c r="N151" s="325" t="s">
        <v>53</v>
      </c>
      <c r="O151" s="278" t="s">
        <v>53</v>
      </c>
      <c r="P151" s="325" t="s">
        <v>53</v>
      </c>
      <c r="Q151" s="325" t="s">
        <v>53</v>
      </c>
      <c r="R151" s="325" t="s">
        <v>53</v>
      </c>
      <c r="S151" s="325" t="s">
        <v>53</v>
      </c>
      <c r="T151" s="278" t="s">
        <v>53</v>
      </c>
      <c r="U151" s="392" t="s">
        <v>53</v>
      </c>
      <c r="V151" s="333" t="s">
        <v>53</v>
      </c>
      <c r="W151" s="323" t="s">
        <v>53</v>
      </c>
      <c r="X151" s="325" t="s">
        <v>53</v>
      </c>
      <c r="Y151" s="325" t="s">
        <v>53</v>
      </c>
      <c r="Z151" s="325" t="s">
        <v>53</v>
      </c>
      <c r="AA151" s="278" t="s">
        <v>53</v>
      </c>
      <c r="AB151" s="325" t="s">
        <v>53</v>
      </c>
      <c r="AC151" s="331" t="s">
        <v>53</v>
      </c>
      <c r="AD151" s="278" t="s">
        <v>53</v>
      </c>
      <c r="AE151" s="331" t="s">
        <v>53</v>
      </c>
      <c r="AF151" s="325" t="s">
        <v>53</v>
      </c>
      <c r="AG151" s="325" t="s">
        <v>53</v>
      </c>
      <c r="AH151" s="325" t="s">
        <v>53</v>
      </c>
      <c r="AI151" s="325" t="s">
        <v>53</v>
      </c>
      <c r="AJ151" s="325" t="s">
        <v>59</v>
      </c>
      <c r="AK151" s="325" t="s">
        <v>53</v>
      </c>
      <c r="AL151" s="278" t="s">
        <v>52</v>
      </c>
      <c r="AM151" s="325" t="s">
        <v>53</v>
      </c>
      <c r="AN151" s="325" t="s">
        <v>53</v>
      </c>
      <c r="AO151" s="325" t="s">
        <v>53</v>
      </c>
      <c r="AP151" s="278" t="s">
        <v>53</v>
      </c>
      <c r="AQ151" s="325" t="s">
        <v>52</v>
      </c>
      <c r="AR151" s="325" t="s">
        <v>53</v>
      </c>
      <c r="AS151" s="325" t="s">
        <v>53</v>
      </c>
      <c r="AT151" s="325" t="s">
        <v>53</v>
      </c>
    </row>
    <row r="152" spans="1:46">
      <c r="A152" s="526" t="s">
        <v>448</v>
      </c>
      <c r="B152" s="300"/>
      <c r="C152" s="325"/>
      <c r="D152" s="333"/>
      <c r="E152" s="325" t="s">
        <v>53</v>
      </c>
      <c r="F152" s="278" t="s">
        <v>59</v>
      </c>
      <c r="G152" s="325" t="s">
        <v>59</v>
      </c>
      <c r="H152" s="325" t="s">
        <v>53</v>
      </c>
      <c r="I152" s="325" t="s">
        <v>53</v>
      </c>
      <c r="J152" s="325" t="s">
        <v>59</v>
      </c>
      <c r="K152" s="278" t="s">
        <v>53</v>
      </c>
      <c r="L152" s="278" t="s">
        <v>53</v>
      </c>
      <c r="M152" s="325" t="s">
        <v>59</v>
      </c>
      <c r="N152" s="325" t="s">
        <v>53</v>
      </c>
      <c r="O152" s="278" t="s">
        <v>53</v>
      </c>
      <c r="P152" s="325" t="s">
        <v>53</v>
      </c>
      <c r="Q152" s="325" t="s">
        <v>53</v>
      </c>
      <c r="R152" s="325" t="s">
        <v>53</v>
      </c>
      <c r="S152" s="325" t="s">
        <v>53</v>
      </c>
      <c r="T152" s="278" t="s">
        <v>53</v>
      </c>
      <c r="U152" s="392" t="s">
        <v>53</v>
      </c>
      <c r="V152" s="333" t="s">
        <v>53</v>
      </c>
      <c r="W152" s="323" t="s">
        <v>53</v>
      </c>
      <c r="X152" s="325" t="s">
        <v>53</v>
      </c>
      <c r="Y152" s="325" t="s">
        <v>53</v>
      </c>
      <c r="Z152" s="325" t="s">
        <v>53</v>
      </c>
      <c r="AA152" s="278" t="s">
        <v>53</v>
      </c>
      <c r="AB152" s="325" t="s">
        <v>53</v>
      </c>
      <c r="AC152" s="331" t="s">
        <v>53</v>
      </c>
      <c r="AD152" s="278" t="s">
        <v>53</v>
      </c>
      <c r="AE152" s="331" t="s">
        <v>53</v>
      </c>
      <c r="AF152" s="325" t="s">
        <v>53</v>
      </c>
      <c r="AG152" s="325" t="s">
        <v>53</v>
      </c>
      <c r="AH152" s="325" t="s">
        <v>53</v>
      </c>
      <c r="AI152" s="325" t="s">
        <v>53</v>
      </c>
      <c r="AJ152" s="325" t="s">
        <v>53</v>
      </c>
      <c r="AK152" s="325" t="s">
        <v>53</v>
      </c>
      <c r="AL152" s="325" t="s">
        <v>53</v>
      </c>
      <c r="AM152" s="325" t="s">
        <v>53</v>
      </c>
      <c r="AN152" s="325" t="s">
        <v>59</v>
      </c>
      <c r="AO152" s="325" t="s">
        <v>53</v>
      </c>
      <c r="AP152" s="278" t="s">
        <v>53</v>
      </c>
      <c r="AQ152" s="325" t="s">
        <v>53</v>
      </c>
      <c r="AR152" s="325" t="s">
        <v>53</v>
      </c>
      <c r="AS152" s="325" t="s">
        <v>53</v>
      </c>
      <c r="AT152" s="325" t="s">
        <v>53</v>
      </c>
    </row>
    <row r="153" spans="1:46" ht="15">
      <c r="A153" s="387" t="s">
        <v>449</v>
      </c>
      <c r="B153" s="300">
        <f>C153/D153</f>
        <v>0.68292682926829273</v>
      </c>
      <c r="C153" s="375">
        <f t="shared" ref="C153" si="115">COUNTIF(E153:AT153,"Yes")</f>
        <v>28</v>
      </c>
      <c r="D153" s="414" cm="1">
        <f t="array" ref="D153">SUM(COUNTIFS(E153:AT153,{"Yes","No"}))</f>
        <v>41</v>
      </c>
      <c r="E153" s="329" t="str">
        <f t="shared" ref="E153:F153" si="116">IF(OR(E154="Yes",E155="Yes"),"Yes","-")</f>
        <v>Yes</v>
      </c>
      <c r="F153" s="329" t="str">
        <f t="shared" si="116"/>
        <v>Yes</v>
      </c>
      <c r="G153" s="329" t="s">
        <v>53</v>
      </c>
      <c r="H153" s="329" t="str">
        <f t="shared" ref="H153:K153" si="117">IF(OR(H154="Yes",H155="Yes"),"Yes","-")</f>
        <v>Yes</v>
      </c>
      <c r="I153" s="329" t="str">
        <f t="shared" si="117"/>
        <v>Yes</v>
      </c>
      <c r="J153" s="329" t="str">
        <f t="shared" si="117"/>
        <v>Yes</v>
      </c>
      <c r="K153" s="329" t="str">
        <f t="shared" si="117"/>
        <v>Yes</v>
      </c>
      <c r="L153" s="329" t="s">
        <v>53</v>
      </c>
      <c r="M153" s="329" t="str">
        <f t="shared" ref="M153" si="118">IF(OR(M154="Yes",M155="Yes"),"Yes","-")</f>
        <v>-</v>
      </c>
      <c r="N153" s="329" t="s">
        <v>53</v>
      </c>
      <c r="O153" s="329" t="str">
        <f t="shared" ref="O153:P153" si="119">IF(OR(O154="Yes",O155="Yes"),"Yes","-")</f>
        <v>Yes</v>
      </c>
      <c r="P153" s="329" t="str">
        <f t="shared" si="119"/>
        <v>Yes</v>
      </c>
      <c r="Q153" s="329" t="s">
        <v>53</v>
      </c>
      <c r="R153" s="329" t="str">
        <f t="shared" ref="R153:S153" si="120">IF(OR(R154="Yes",R155="Yes"),"Yes","-")</f>
        <v>Yes</v>
      </c>
      <c r="S153" s="329" t="str">
        <f t="shared" si="120"/>
        <v>Yes</v>
      </c>
      <c r="T153" s="329" t="s">
        <v>53</v>
      </c>
      <c r="U153" s="527" t="s">
        <v>53</v>
      </c>
      <c r="V153" s="330" t="s">
        <v>53</v>
      </c>
      <c r="W153" s="528" t="s">
        <v>53</v>
      </c>
      <c r="X153" s="329" t="str">
        <f t="shared" ref="X153" si="121">IF(OR(X154="Yes",X155="Yes"),"Yes","-")</f>
        <v>Yes</v>
      </c>
      <c r="Y153" s="329" t="s">
        <v>53</v>
      </c>
      <c r="Z153" s="329" t="str">
        <f t="shared" ref="Z153:AA153" si="122">IF(OR(Z154="Yes",Z155="Yes"),"Yes","-")</f>
        <v>Yes</v>
      </c>
      <c r="AA153" s="329" t="str">
        <f t="shared" si="122"/>
        <v>Yes</v>
      </c>
      <c r="AB153" s="329" t="s">
        <v>53</v>
      </c>
      <c r="AC153" s="329" t="str">
        <f t="shared" ref="AC153:AD153" si="123">IF(OR(AC154="Yes",AC155="Yes"),"Yes","-")</f>
        <v>Yes</v>
      </c>
      <c r="AD153" s="329" t="str">
        <f t="shared" si="123"/>
        <v>Yes</v>
      </c>
      <c r="AE153" s="329" t="s">
        <v>53</v>
      </c>
      <c r="AF153" s="329" t="str">
        <f t="shared" ref="AF153:AG153" si="124">IF(OR(AF154="Yes",AF155="Yes"),"Yes","-")</f>
        <v>Yes</v>
      </c>
      <c r="AG153" s="329" t="str">
        <f t="shared" si="124"/>
        <v>Yes</v>
      </c>
      <c r="AH153" s="329" t="s">
        <v>53</v>
      </c>
      <c r="AI153" s="329" t="str">
        <f t="shared" ref="AI153:AS153" si="125">IF(OR(AI154="Yes",AI155="Yes"),"Yes","-")</f>
        <v>Yes</v>
      </c>
      <c r="AJ153" s="329" t="str">
        <f t="shared" si="125"/>
        <v>Yes</v>
      </c>
      <c r="AK153" s="329" t="str">
        <f t="shared" si="125"/>
        <v>Yes</v>
      </c>
      <c r="AL153" s="329" t="str">
        <f t="shared" si="125"/>
        <v>Yes</v>
      </c>
      <c r="AM153" s="329" t="str">
        <f t="shared" si="125"/>
        <v>Yes</v>
      </c>
      <c r="AN153" s="329" t="str">
        <f t="shared" si="125"/>
        <v>Yes</v>
      </c>
      <c r="AO153" s="329" t="str">
        <f t="shared" si="125"/>
        <v>Yes</v>
      </c>
      <c r="AP153" s="329" t="str">
        <f t="shared" si="125"/>
        <v>Yes</v>
      </c>
      <c r="AQ153" s="329" t="str">
        <f t="shared" si="125"/>
        <v>Yes</v>
      </c>
      <c r="AR153" s="329" t="str">
        <f t="shared" si="125"/>
        <v>Yes</v>
      </c>
      <c r="AS153" s="329" t="str">
        <f t="shared" si="125"/>
        <v>Yes</v>
      </c>
      <c r="AT153" s="329" t="s">
        <v>53</v>
      </c>
    </row>
    <row r="154" spans="1:46">
      <c r="A154" s="526" t="s">
        <v>450</v>
      </c>
      <c r="B154" s="300"/>
      <c r="C154" s="538"/>
      <c r="D154" s="326"/>
      <c r="E154" s="325" t="s">
        <v>52</v>
      </c>
      <c r="F154" s="278" t="s">
        <v>52</v>
      </c>
      <c r="G154" s="325" t="s">
        <v>53</v>
      </c>
      <c r="H154" s="278" t="s">
        <v>52</v>
      </c>
      <c r="I154" s="325" t="s">
        <v>53</v>
      </c>
      <c r="J154" s="278" t="s">
        <v>52</v>
      </c>
      <c r="K154" s="278" t="s">
        <v>52</v>
      </c>
      <c r="L154" s="278" t="s">
        <v>53</v>
      </c>
      <c r="M154" s="325" t="s">
        <v>59</v>
      </c>
      <c r="N154" s="325" t="s">
        <v>53</v>
      </c>
      <c r="O154" s="278" t="s">
        <v>52</v>
      </c>
      <c r="P154" s="278" t="s">
        <v>52</v>
      </c>
      <c r="Q154" s="325" t="s">
        <v>53</v>
      </c>
      <c r="R154" s="325" t="s">
        <v>52</v>
      </c>
      <c r="S154" s="278" t="s">
        <v>52</v>
      </c>
      <c r="T154" s="278" t="s">
        <v>53</v>
      </c>
      <c r="U154" s="392" t="s">
        <v>53</v>
      </c>
      <c r="V154" s="333" t="s">
        <v>53</v>
      </c>
      <c r="W154" s="323" t="s">
        <v>53</v>
      </c>
      <c r="X154" s="325" t="s">
        <v>52</v>
      </c>
      <c r="Y154" s="325" t="s">
        <v>53</v>
      </c>
      <c r="Z154" s="325" t="s">
        <v>52</v>
      </c>
      <c r="AA154" s="278" t="s">
        <v>52</v>
      </c>
      <c r="AB154" s="325" t="s">
        <v>53</v>
      </c>
      <c r="AC154" s="278" t="s">
        <v>52</v>
      </c>
      <c r="AD154" s="278" t="s">
        <v>52</v>
      </c>
      <c r="AE154" s="331" t="s">
        <v>53</v>
      </c>
      <c r="AF154" s="325" t="s">
        <v>52</v>
      </c>
      <c r="AG154" s="325" t="s">
        <v>52</v>
      </c>
      <c r="AH154" s="325" t="s">
        <v>53</v>
      </c>
      <c r="AI154" s="278" t="s">
        <v>52</v>
      </c>
      <c r="AJ154" s="325" t="s">
        <v>52</v>
      </c>
      <c r="AK154" s="325" t="s">
        <v>52</v>
      </c>
      <c r="AL154" s="278" t="s">
        <v>52</v>
      </c>
      <c r="AM154" s="325" t="s">
        <v>52</v>
      </c>
      <c r="AN154" s="325" t="s">
        <v>52</v>
      </c>
      <c r="AO154" s="325" t="s">
        <v>52</v>
      </c>
      <c r="AP154" s="278" t="s">
        <v>52</v>
      </c>
      <c r="AQ154" s="325" t="s">
        <v>52</v>
      </c>
      <c r="AR154" s="325" t="s">
        <v>52</v>
      </c>
      <c r="AS154" s="325" t="s">
        <v>52</v>
      </c>
      <c r="AT154" s="325" t="s">
        <v>53</v>
      </c>
    </row>
    <row r="155" spans="1:46">
      <c r="A155" s="526" t="s">
        <v>451</v>
      </c>
      <c r="B155" s="300"/>
      <c r="C155" s="538"/>
      <c r="D155" s="326"/>
      <c r="E155" s="325" t="s">
        <v>52</v>
      </c>
      <c r="F155" s="278" t="s">
        <v>52</v>
      </c>
      <c r="G155" s="325" t="s">
        <v>53</v>
      </c>
      <c r="H155" s="278" t="s">
        <v>52</v>
      </c>
      <c r="I155" s="325" t="s">
        <v>52</v>
      </c>
      <c r="J155" s="278" t="s">
        <v>52</v>
      </c>
      <c r="K155" s="278" t="s">
        <v>52</v>
      </c>
      <c r="L155" s="278" t="s">
        <v>53</v>
      </c>
      <c r="M155" s="325" t="s">
        <v>59</v>
      </c>
      <c r="N155" s="325" t="s">
        <v>53</v>
      </c>
      <c r="O155" s="278" t="s">
        <v>52</v>
      </c>
      <c r="P155" s="278" t="s">
        <v>52</v>
      </c>
      <c r="Q155" s="325" t="s">
        <v>53</v>
      </c>
      <c r="R155" s="325" t="s">
        <v>52</v>
      </c>
      <c r="S155" s="278" t="s">
        <v>52</v>
      </c>
      <c r="T155" s="278" t="s">
        <v>53</v>
      </c>
      <c r="U155" s="392" t="s">
        <v>53</v>
      </c>
      <c r="V155" s="333" t="s">
        <v>53</v>
      </c>
      <c r="W155" s="323" t="s">
        <v>53</v>
      </c>
      <c r="X155" s="325" t="s">
        <v>53</v>
      </c>
      <c r="Y155" s="325" t="s">
        <v>53</v>
      </c>
      <c r="Z155" s="325" t="s">
        <v>52</v>
      </c>
      <c r="AA155" s="278" t="s">
        <v>52</v>
      </c>
      <c r="AB155" s="325" t="s">
        <v>53</v>
      </c>
      <c r="AC155" s="278" t="s">
        <v>52</v>
      </c>
      <c r="AD155" s="278" t="s">
        <v>52</v>
      </c>
      <c r="AE155" s="331" t="s">
        <v>53</v>
      </c>
      <c r="AF155" s="325" t="s">
        <v>52</v>
      </c>
      <c r="AG155" s="325" t="s">
        <v>52</v>
      </c>
      <c r="AH155" s="325" t="s">
        <v>53</v>
      </c>
      <c r="AI155" s="325" t="s">
        <v>59</v>
      </c>
      <c r="AJ155" s="325" t="s">
        <v>52</v>
      </c>
      <c r="AK155" s="325" t="s">
        <v>52</v>
      </c>
      <c r="AL155" s="278" t="s">
        <v>52</v>
      </c>
      <c r="AM155" s="325" t="s">
        <v>52</v>
      </c>
      <c r="AN155" s="325" t="s">
        <v>59</v>
      </c>
      <c r="AO155" s="325" t="s">
        <v>52</v>
      </c>
      <c r="AP155" s="278" t="s">
        <v>52</v>
      </c>
      <c r="AQ155" s="325" t="s">
        <v>52</v>
      </c>
      <c r="AR155" s="325" t="s">
        <v>52</v>
      </c>
      <c r="AS155" s="325" t="s">
        <v>53</v>
      </c>
      <c r="AT155" s="325" t="s">
        <v>53</v>
      </c>
    </row>
    <row r="156" spans="1:46" ht="15">
      <c r="A156" s="387" t="s">
        <v>452</v>
      </c>
      <c r="B156" s="300">
        <f>C156/D156</f>
        <v>0.22222222222222221</v>
      </c>
      <c r="C156" s="375">
        <f t="shared" ref="C156" si="126">COUNTIF(E156:AT156,"Yes")</f>
        <v>2</v>
      </c>
      <c r="D156" s="414" cm="1">
        <f t="array" ref="D156">SUM(COUNTIFS(E156:AT156,{"Yes","No"}))</f>
        <v>9</v>
      </c>
      <c r="E156" s="329" t="str">
        <f t="shared" ref="E156:P156" si="127">IF(OR(E157="Yes",E158="Yes"),"Yes","-")</f>
        <v>-</v>
      </c>
      <c r="F156" s="329" t="str">
        <f t="shared" si="127"/>
        <v>-</v>
      </c>
      <c r="G156" s="329" t="str">
        <f t="shared" si="127"/>
        <v>-</v>
      </c>
      <c r="H156" s="329" t="str">
        <f t="shared" si="127"/>
        <v>-</v>
      </c>
      <c r="I156" s="329" t="str">
        <f t="shared" si="127"/>
        <v>-</v>
      </c>
      <c r="J156" s="329" t="str">
        <f t="shared" si="127"/>
        <v>-</v>
      </c>
      <c r="K156" s="329" t="str">
        <f t="shared" si="127"/>
        <v>-</v>
      </c>
      <c r="L156" s="329" t="str">
        <f t="shared" si="127"/>
        <v>-</v>
      </c>
      <c r="M156" s="329" t="str">
        <f t="shared" si="127"/>
        <v>-</v>
      </c>
      <c r="N156" s="329" t="str">
        <f t="shared" si="127"/>
        <v>-</v>
      </c>
      <c r="O156" s="329" t="str">
        <f t="shared" si="127"/>
        <v>-</v>
      </c>
      <c r="P156" s="329" t="str">
        <f t="shared" si="127"/>
        <v>-</v>
      </c>
      <c r="Q156" s="329" t="s">
        <v>53</v>
      </c>
      <c r="R156" s="329" t="str">
        <f t="shared" ref="R156" si="128">IF(OR(R157="Yes",R158="Yes"),"Yes","-")</f>
        <v>Yes</v>
      </c>
      <c r="S156" s="329" t="s">
        <v>53</v>
      </c>
      <c r="T156" s="329" t="str">
        <f t="shared" ref="T156:Y156" si="129">IF(OR(T157="Yes",T158="Yes"),"Yes","-")</f>
        <v>-</v>
      </c>
      <c r="U156" s="527" t="str">
        <f t="shared" si="129"/>
        <v>-</v>
      </c>
      <c r="V156" s="330" t="str">
        <f t="shared" si="129"/>
        <v>-</v>
      </c>
      <c r="W156" s="528" t="str">
        <f t="shared" si="129"/>
        <v>-</v>
      </c>
      <c r="X156" s="329" t="str">
        <f t="shared" si="129"/>
        <v>-</v>
      </c>
      <c r="Y156" s="329" t="str">
        <f t="shared" si="129"/>
        <v>-</v>
      </c>
      <c r="Z156" s="329" t="s">
        <v>53</v>
      </c>
      <c r="AA156" s="329" t="s">
        <v>53</v>
      </c>
      <c r="AB156" s="329" t="str">
        <f t="shared" ref="AB156:AG156" si="130">IF(OR(AB157="Yes",AB158="Yes"),"Yes","-")</f>
        <v>Yes</v>
      </c>
      <c r="AC156" s="329" t="str">
        <f t="shared" si="130"/>
        <v>-</v>
      </c>
      <c r="AD156" s="329" t="str">
        <f t="shared" si="130"/>
        <v>-</v>
      </c>
      <c r="AE156" s="329" t="str">
        <f t="shared" si="130"/>
        <v>-</v>
      </c>
      <c r="AF156" s="329" t="str">
        <f t="shared" si="130"/>
        <v>-</v>
      </c>
      <c r="AG156" s="329" t="str">
        <f t="shared" si="130"/>
        <v>-</v>
      </c>
      <c r="AH156" s="329" t="s">
        <v>53</v>
      </c>
      <c r="AI156" s="329" t="str">
        <f t="shared" ref="AI156:AM156" si="131">IF(OR(AI157="Yes",AI158="Yes"),"Yes","-")</f>
        <v>-</v>
      </c>
      <c r="AJ156" s="329" t="str">
        <f t="shared" si="131"/>
        <v>-</v>
      </c>
      <c r="AK156" s="329" t="str">
        <f t="shared" si="131"/>
        <v>-</v>
      </c>
      <c r="AL156" s="329" t="str">
        <f t="shared" si="131"/>
        <v>-</v>
      </c>
      <c r="AM156" s="329" t="str">
        <f t="shared" si="131"/>
        <v>-</v>
      </c>
      <c r="AN156" s="329" t="s">
        <v>53</v>
      </c>
      <c r="AO156" s="329" t="s">
        <v>53</v>
      </c>
      <c r="AP156" s="329" t="str">
        <f t="shared" ref="AP156:AT156" si="132">IF(OR(AP157="Yes",AP158="Yes"),"Yes","-")</f>
        <v>-</v>
      </c>
      <c r="AQ156" s="329" t="str">
        <f t="shared" si="132"/>
        <v>-</v>
      </c>
      <c r="AR156" s="329" t="str">
        <f t="shared" si="132"/>
        <v>-</v>
      </c>
      <c r="AS156" s="329" t="str">
        <f t="shared" si="132"/>
        <v>-</v>
      </c>
      <c r="AT156" s="329" t="str">
        <f t="shared" si="132"/>
        <v>-</v>
      </c>
    </row>
    <row r="157" spans="1:46">
      <c r="A157" s="526" t="s">
        <v>453</v>
      </c>
      <c r="B157" s="300"/>
      <c r="C157" s="538"/>
      <c r="D157" s="326"/>
      <c r="E157" s="325"/>
      <c r="F157" s="278" t="s">
        <v>53</v>
      </c>
      <c r="G157" s="325"/>
      <c r="H157" s="325"/>
      <c r="I157" s="325"/>
      <c r="J157" s="325"/>
      <c r="K157" s="325"/>
      <c r="L157" s="325"/>
      <c r="M157" s="325"/>
      <c r="N157" s="325"/>
      <c r="O157" s="325"/>
      <c r="P157" s="325"/>
      <c r="Q157" s="325" t="s">
        <v>53</v>
      </c>
      <c r="R157" s="325" t="s">
        <v>52</v>
      </c>
      <c r="S157" s="325" t="s">
        <v>53</v>
      </c>
      <c r="T157" s="325"/>
      <c r="U157" s="459"/>
      <c r="V157" s="333"/>
      <c r="W157" s="323"/>
      <c r="X157" s="325"/>
      <c r="Y157" s="325"/>
      <c r="Z157" s="325" t="s">
        <v>53</v>
      </c>
      <c r="AA157" s="278" t="s">
        <v>53</v>
      </c>
      <c r="AB157" s="325" t="s">
        <v>52</v>
      </c>
      <c r="AC157" s="325"/>
      <c r="AD157" s="325"/>
      <c r="AE157" s="325"/>
      <c r="AF157" s="325"/>
      <c r="AG157" s="325"/>
      <c r="AH157" s="325" t="s">
        <v>53</v>
      </c>
      <c r="AI157" s="325"/>
      <c r="AJ157" s="325"/>
      <c r="AK157" s="325"/>
      <c r="AL157" s="325"/>
      <c r="AM157" s="325"/>
      <c r="AN157" s="325" t="s">
        <v>53</v>
      </c>
      <c r="AO157" s="325" t="s">
        <v>53</v>
      </c>
      <c r="AP157" s="325"/>
      <c r="AQ157" s="325"/>
      <c r="AR157" s="325"/>
      <c r="AS157" s="325"/>
      <c r="AT157" s="325" t="s">
        <v>59</v>
      </c>
    </row>
    <row r="158" spans="1:46">
      <c r="A158" s="526" t="s">
        <v>454</v>
      </c>
      <c r="B158" s="300"/>
      <c r="C158" s="538"/>
      <c r="D158" s="326"/>
      <c r="E158" s="325"/>
      <c r="F158" s="278" t="s">
        <v>53</v>
      </c>
      <c r="G158" s="325"/>
      <c r="H158" s="325"/>
      <c r="I158" s="325"/>
      <c r="J158" s="325"/>
      <c r="K158" s="325"/>
      <c r="L158" s="325"/>
      <c r="M158" s="325"/>
      <c r="N158" s="325"/>
      <c r="O158" s="325"/>
      <c r="P158" s="325"/>
      <c r="Q158" s="325" t="s">
        <v>53</v>
      </c>
      <c r="R158" s="325" t="s">
        <v>53</v>
      </c>
      <c r="S158" s="325" t="s">
        <v>53</v>
      </c>
      <c r="T158" s="325"/>
      <c r="U158" s="459"/>
      <c r="V158" s="333"/>
      <c r="W158" s="323"/>
      <c r="X158" s="325"/>
      <c r="Y158" s="325"/>
      <c r="Z158" s="325" t="s">
        <v>53</v>
      </c>
      <c r="AA158" s="278" t="s">
        <v>53</v>
      </c>
      <c r="AB158" s="325" t="s">
        <v>52</v>
      </c>
      <c r="AC158" s="325"/>
      <c r="AD158" s="325"/>
      <c r="AE158" s="325"/>
      <c r="AF158" s="325"/>
      <c r="AG158" s="325"/>
      <c r="AH158" s="325" t="s">
        <v>53</v>
      </c>
      <c r="AI158" s="325"/>
      <c r="AJ158" s="325"/>
      <c r="AK158" s="325"/>
      <c r="AL158" s="325"/>
      <c r="AM158" s="325"/>
      <c r="AN158" s="325" t="s">
        <v>53</v>
      </c>
      <c r="AO158" s="325" t="s">
        <v>53</v>
      </c>
      <c r="AP158" s="325"/>
      <c r="AQ158" s="325"/>
      <c r="AR158" s="325"/>
      <c r="AS158" s="325"/>
      <c r="AT158" s="325" t="s">
        <v>59</v>
      </c>
    </row>
    <row r="159" spans="1:46" ht="20.25" customHeight="1">
      <c r="A159" s="415" t="s">
        <v>457</v>
      </c>
      <c r="B159" s="530">
        <f>AVERAGE(E159:AT159)</f>
        <v>10.071428571428571</v>
      </c>
      <c r="C159" s="417"/>
      <c r="D159" s="418"/>
      <c r="E159" s="528">
        <f>SUM(COUNTIF(E117,"Yes"),COUNTIF(E120,"Yes"),COUNTIF(E123,"Yes"),COUNTIF(E126,"Yes"),COUNTIF(E129,"Yes"),COUNTIF(E132,"Yes"),COUNTIF(E135,"Yes"),COUNTIF(E138,"Yes"),COUNTIF(E141,"Yes"),COUNTIF(E144,"Yes"),COUNTIF(E147,"Yes"),COUNTIF(E150,"Yes"),COUNTIF(E153,"Yes"))</f>
        <v>10</v>
      </c>
      <c r="F159" s="528">
        <f t="shared" ref="F159:AT159" si="133">SUM(COUNTIF(F117,"Yes"),COUNTIF(F120,"Yes"),COUNTIF(F123,"Yes"),COUNTIF(F126,"Yes"),COUNTIF(F129,"Yes"),COUNTIF(F132,"Yes"),COUNTIF(F135,"Yes"),COUNTIF(F138,"Yes"),COUNTIF(F141,"Yes"),COUNTIF(F144,"Yes"),COUNTIF(F147,"Yes"),COUNTIF(F150,"Yes"),COUNTIF(F153,"Yes"))</f>
        <v>9</v>
      </c>
      <c r="G159" s="528">
        <f t="shared" si="133"/>
        <v>9</v>
      </c>
      <c r="H159" s="528">
        <f t="shared" si="133"/>
        <v>11</v>
      </c>
      <c r="I159" s="528">
        <f t="shared" si="133"/>
        <v>10</v>
      </c>
      <c r="J159" s="528">
        <f t="shared" si="133"/>
        <v>9</v>
      </c>
      <c r="K159" s="528">
        <f t="shared" si="133"/>
        <v>11</v>
      </c>
      <c r="L159" s="528">
        <f t="shared" si="133"/>
        <v>10</v>
      </c>
      <c r="M159" s="528">
        <f t="shared" si="133"/>
        <v>8</v>
      </c>
      <c r="N159" s="528">
        <f t="shared" si="133"/>
        <v>10</v>
      </c>
      <c r="O159" s="528">
        <f t="shared" si="133"/>
        <v>11</v>
      </c>
      <c r="P159" s="528">
        <f t="shared" si="133"/>
        <v>11</v>
      </c>
      <c r="Q159" s="528">
        <f t="shared" si="133"/>
        <v>9</v>
      </c>
      <c r="R159" s="528">
        <f t="shared" si="133"/>
        <v>11</v>
      </c>
      <c r="S159" s="528">
        <f t="shared" si="133"/>
        <v>10</v>
      </c>
      <c r="T159" s="528">
        <f t="shared" si="133"/>
        <v>9</v>
      </c>
      <c r="U159" s="531">
        <f t="shared" si="133"/>
        <v>9</v>
      </c>
      <c r="V159" s="532">
        <f t="shared" si="133"/>
        <v>8</v>
      </c>
      <c r="W159" s="528">
        <f t="shared" si="133"/>
        <v>8</v>
      </c>
      <c r="X159" s="528">
        <f t="shared" si="133"/>
        <v>11</v>
      </c>
      <c r="Y159" s="528">
        <f t="shared" si="133"/>
        <v>6</v>
      </c>
      <c r="Z159" s="528">
        <f t="shared" si="133"/>
        <v>11</v>
      </c>
      <c r="AA159" s="528">
        <f t="shared" si="133"/>
        <v>10</v>
      </c>
      <c r="AB159" s="528">
        <f t="shared" si="133"/>
        <v>10</v>
      </c>
      <c r="AC159" s="528">
        <f t="shared" si="133"/>
        <v>10</v>
      </c>
      <c r="AD159" s="528">
        <f t="shared" si="133"/>
        <v>12</v>
      </c>
      <c r="AE159" s="528">
        <f t="shared" si="133"/>
        <v>10</v>
      </c>
      <c r="AF159" s="528">
        <f t="shared" si="133"/>
        <v>11</v>
      </c>
      <c r="AG159" s="528">
        <f t="shared" si="133"/>
        <v>10</v>
      </c>
      <c r="AH159" s="528">
        <f t="shared" si="133"/>
        <v>9</v>
      </c>
      <c r="AI159" s="528">
        <f t="shared" si="133"/>
        <v>11</v>
      </c>
      <c r="AJ159" s="528">
        <f t="shared" si="133"/>
        <v>11</v>
      </c>
      <c r="AK159" s="528">
        <f t="shared" si="133"/>
        <v>11</v>
      </c>
      <c r="AL159" s="528">
        <f t="shared" si="133"/>
        <v>12</v>
      </c>
      <c r="AM159" s="528">
        <f t="shared" si="133"/>
        <v>11</v>
      </c>
      <c r="AN159" s="528">
        <f t="shared" si="133"/>
        <v>11</v>
      </c>
      <c r="AO159" s="528">
        <f t="shared" si="133"/>
        <v>11</v>
      </c>
      <c r="AP159" s="528">
        <f t="shared" si="133"/>
        <v>11</v>
      </c>
      <c r="AQ159" s="528">
        <f t="shared" si="133"/>
        <v>13</v>
      </c>
      <c r="AR159" s="528">
        <f t="shared" si="133"/>
        <v>7</v>
      </c>
      <c r="AS159" s="528">
        <f t="shared" si="133"/>
        <v>11</v>
      </c>
      <c r="AT159" s="528">
        <f t="shared" si="133"/>
        <v>10</v>
      </c>
    </row>
    <row r="160" spans="1:46" ht="29.1" customHeight="1">
      <c r="A160" s="539" t="s">
        <v>458</v>
      </c>
      <c r="B160" s="300">
        <f>C160/D160</f>
        <v>0.97619047619047616</v>
      </c>
      <c r="C160" s="375">
        <f t="shared" ref="C160:C161" si="134">COUNTIF(E160:AT160,"Yes")</f>
        <v>41</v>
      </c>
      <c r="D160" s="414" cm="1">
        <f t="array" ref="D160">SUM(COUNTIFS(E160:AT160,{"Yes","No"}))</f>
        <v>42</v>
      </c>
      <c r="E160" s="329" t="str">
        <f>IF(AND(E132="Yes",E117="Yes",E123="Yes",E129="Yes",E126="Yes"),"Yes","No")</f>
        <v>Yes</v>
      </c>
      <c r="F160" s="329" t="str">
        <f t="shared" ref="F160:AT160" si="135">IF(AND(F132="Yes",F117="Yes",F123="Yes",F129="Yes",F126="Yes"),"Yes","No")</f>
        <v>Yes</v>
      </c>
      <c r="G160" s="329" t="str">
        <f t="shared" si="135"/>
        <v>Yes</v>
      </c>
      <c r="H160" s="329" t="str">
        <f t="shared" si="135"/>
        <v>Yes</v>
      </c>
      <c r="I160" s="329" t="str">
        <f t="shared" si="135"/>
        <v>Yes</v>
      </c>
      <c r="J160" s="329" t="str">
        <f t="shared" si="135"/>
        <v>Yes</v>
      </c>
      <c r="K160" s="329" t="str">
        <f t="shared" si="135"/>
        <v>Yes</v>
      </c>
      <c r="L160" s="329" t="str">
        <f t="shared" si="135"/>
        <v>Yes</v>
      </c>
      <c r="M160" s="329" t="str">
        <f t="shared" si="135"/>
        <v>Yes</v>
      </c>
      <c r="N160" s="329" t="str">
        <f t="shared" si="135"/>
        <v>Yes</v>
      </c>
      <c r="O160" s="329" t="str">
        <f t="shared" si="135"/>
        <v>Yes</v>
      </c>
      <c r="P160" s="329" t="str">
        <f t="shared" si="135"/>
        <v>Yes</v>
      </c>
      <c r="Q160" s="329" t="str">
        <f t="shared" si="135"/>
        <v>Yes</v>
      </c>
      <c r="R160" s="329" t="str">
        <f t="shared" si="135"/>
        <v>Yes</v>
      </c>
      <c r="S160" s="329" t="str">
        <f t="shared" si="135"/>
        <v>Yes</v>
      </c>
      <c r="T160" s="329" t="str">
        <f t="shared" si="135"/>
        <v>Yes</v>
      </c>
      <c r="U160" s="527" t="str">
        <f t="shared" si="135"/>
        <v>Yes</v>
      </c>
      <c r="V160" s="330" t="str">
        <f t="shared" si="135"/>
        <v>Yes</v>
      </c>
      <c r="W160" s="528" t="str">
        <f t="shared" si="135"/>
        <v>Yes</v>
      </c>
      <c r="X160" s="329" t="str">
        <f t="shared" si="135"/>
        <v>Yes</v>
      </c>
      <c r="Y160" s="329" t="str">
        <f t="shared" si="135"/>
        <v>No</v>
      </c>
      <c r="Z160" s="329" t="str">
        <f t="shared" si="135"/>
        <v>Yes</v>
      </c>
      <c r="AA160" s="329" t="str">
        <f t="shared" si="135"/>
        <v>Yes</v>
      </c>
      <c r="AB160" s="329" t="str">
        <f t="shared" si="135"/>
        <v>Yes</v>
      </c>
      <c r="AC160" s="329" t="str">
        <f t="shared" si="135"/>
        <v>Yes</v>
      </c>
      <c r="AD160" s="329" t="str">
        <f t="shared" si="135"/>
        <v>Yes</v>
      </c>
      <c r="AE160" s="329" t="str">
        <f t="shared" si="135"/>
        <v>Yes</v>
      </c>
      <c r="AF160" s="329" t="str">
        <f t="shared" si="135"/>
        <v>Yes</v>
      </c>
      <c r="AG160" s="329" t="str">
        <f t="shared" si="135"/>
        <v>Yes</v>
      </c>
      <c r="AH160" s="329" t="str">
        <f t="shared" si="135"/>
        <v>Yes</v>
      </c>
      <c r="AI160" s="329" t="str">
        <f t="shared" si="135"/>
        <v>Yes</v>
      </c>
      <c r="AJ160" s="329" t="str">
        <f t="shared" si="135"/>
        <v>Yes</v>
      </c>
      <c r="AK160" s="329" t="str">
        <f t="shared" si="135"/>
        <v>Yes</v>
      </c>
      <c r="AL160" s="329" t="str">
        <f t="shared" si="135"/>
        <v>Yes</v>
      </c>
      <c r="AM160" s="329" t="str">
        <f t="shared" si="135"/>
        <v>Yes</v>
      </c>
      <c r="AN160" s="329" t="str">
        <f t="shared" si="135"/>
        <v>Yes</v>
      </c>
      <c r="AO160" s="329" t="str">
        <f t="shared" si="135"/>
        <v>Yes</v>
      </c>
      <c r="AP160" s="329" t="str">
        <f t="shared" si="135"/>
        <v>Yes</v>
      </c>
      <c r="AQ160" s="329" t="str">
        <f t="shared" si="135"/>
        <v>Yes</v>
      </c>
      <c r="AR160" s="329" t="str">
        <f t="shared" si="135"/>
        <v>Yes</v>
      </c>
      <c r="AS160" s="329" t="str">
        <f t="shared" si="135"/>
        <v>Yes</v>
      </c>
      <c r="AT160" s="329" t="str">
        <f t="shared" si="135"/>
        <v>Yes</v>
      </c>
    </row>
    <row r="161" spans="1:46" ht="20.25" customHeight="1">
      <c r="A161" s="415" t="s">
        <v>459</v>
      </c>
      <c r="B161" s="300">
        <f>C161/D161</f>
        <v>0.95238095238095233</v>
      </c>
      <c r="C161" s="375">
        <f t="shared" si="134"/>
        <v>40</v>
      </c>
      <c r="D161" s="414" cm="1">
        <f t="array" ref="D161">SUM(COUNTIFS(E161:AT161,{"Yes","No"}))</f>
        <v>42</v>
      </c>
      <c r="E161" s="528" t="str">
        <f t="shared" ref="E161:AT161" si="136">IF(E159&gt;=8,"Yes","No")</f>
        <v>Yes</v>
      </c>
      <c r="F161" s="528" t="str">
        <f>IF(F159&gt;=8,"Yes","No")</f>
        <v>Yes</v>
      </c>
      <c r="G161" s="528" t="str">
        <f t="shared" si="136"/>
        <v>Yes</v>
      </c>
      <c r="H161" s="528" t="str">
        <f>IF(H159&gt;=8,"Yes","No")</f>
        <v>Yes</v>
      </c>
      <c r="I161" s="528" t="str">
        <f t="shared" si="136"/>
        <v>Yes</v>
      </c>
      <c r="J161" s="528" t="str">
        <f t="shared" si="136"/>
        <v>Yes</v>
      </c>
      <c r="K161" s="528" t="str">
        <f t="shared" si="136"/>
        <v>Yes</v>
      </c>
      <c r="L161" s="531" t="str">
        <f t="shared" si="136"/>
        <v>Yes</v>
      </c>
      <c r="M161" s="528" t="str">
        <f t="shared" si="136"/>
        <v>Yes</v>
      </c>
      <c r="N161" s="528" t="str">
        <f t="shared" si="136"/>
        <v>Yes</v>
      </c>
      <c r="O161" s="528" t="str">
        <f t="shared" si="136"/>
        <v>Yes</v>
      </c>
      <c r="P161" s="528" t="str">
        <f t="shared" si="136"/>
        <v>Yes</v>
      </c>
      <c r="Q161" s="528" t="str">
        <f t="shared" si="136"/>
        <v>Yes</v>
      </c>
      <c r="R161" s="528" t="str">
        <f t="shared" si="136"/>
        <v>Yes</v>
      </c>
      <c r="S161" s="528" t="str">
        <f>IF(S159&gt;=8,"Yes","No")</f>
        <v>Yes</v>
      </c>
      <c r="T161" s="528" t="str">
        <f>IF(T159&gt;=8,"Yes","No")</f>
        <v>Yes</v>
      </c>
      <c r="U161" s="531" t="str">
        <f>IF(U159&gt;=8,"Yes","No")</f>
        <v>Yes</v>
      </c>
      <c r="V161" s="532" t="str">
        <f>IF(V159&gt;=8,"Yes","No")</f>
        <v>Yes</v>
      </c>
      <c r="W161" s="528" t="str">
        <f t="shared" si="136"/>
        <v>Yes</v>
      </c>
      <c r="X161" s="528" t="str">
        <f t="shared" si="136"/>
        <v>Yes</v>
      </c>
      <c r="Y161" s="528" t="str">
        <f t="shared" si="136"/>
        <v>No</v>
      </c>
      <c r="Z161" s="528" t="str">
        <f t="shared" si="136"/>
        <v>Yes</v>
      </c>
      <c r="AA161" s="528" t="str">
        <f>IF(AA159&gt;=8,"Yes","No")</f>
        <v>Yes</v>
      </c>
      <c r="AB161" s="528" t="str">
        <f t="shared" si="136"/>
        <v>Yes</v>
      </c>
      <c r="AC161" s="528" t="str">
        <f>IF(AC159&gt;=8,"Yes","No")</f>
        <v>Yes</v>
      </c>
      <c r="AD161" s="528" t="str">
        <f>IF(AD159&gt;=8,"Yes","No")</f>
        <v>Yes</v>
      </c>
      <c r="AE161" s="528" t="str">
        <f>IF(AE159&gt;=8,"Yes","No")</f>
        <v>Yes</v>
      </c>
      <c r="AF161" s="528" t="str">
        <f t="shared" si="136"/>
        <v>Yes</v>
      </c>
      <c r="AG161" s="528" t="str">
        <f t="shared" si="136"/>
        <v>Yes</v>
      </c>
      <c r="AH161" s="528" t="str">
        <f t="shared" si="136"/>
        <v>Yes</v>
      </c>
      <c r="AI161" s="528" t="str">
        <f>IF(AI159&gt;=8,"Yes","No")</f>
        <v>Yes</v>
      </c>
      <c r="AJ161" s="528" t="str">
        <f t="shared" si="136"/>
        <v>Yes</v>
      </c>
      <c r="AK161" s="528" t="str">
        <f t="shared" si="136"/>
        <v>Yes</v>
      </c>
      <c r="AL161" s="528" t="str">
        <f>IF(AL159&gt;=8,"Yes","No")</f>
        <v>Yes</v>
      </c>
      <c r="AM161" s="528" t="str">
        <f t="shared" si="136"/>
        <v>Yes</v>
      </c>
      <c r="AN161" s="528" t="str">
        <f t="shared" si="136"/>
        <v>Yes</v>
      </c>
      <c r="AO161" s="528" t="str">
        <f t="shared" si="136"/>
        <v>Yes</v>
      </c>
      <c r="AP161" s="528" t="str">
        <f>IF(AP159&gt;=8,"Yes","No")</f>
        <v>Yes</v>
      </c>
      <c r="AQ161" s="528" t="str">
        <f t="shared" si="136"/>
        <v>Yes</v>
      </c>
      <c r="AR161" s="528" t="str">
        <f t="shared" si="136"/>
        <v>No</v>
      </c>
      <c r="AS161" s="528" t="str">
        <f t="shared" si="136"/>
        <v>Yes</v>
      </c>
      <c r="AT161" s="528" t="str">
        <f t="shared" si="136"/>
        <v>Yes</v>
      </c>
    </row>
    <row r="162" spans="1:46" ht="33" customHeight="1">
      <c r="A162" s="534" t="s">
        <v>134</v>
      </c>
      <c r="B162" s="535"/>
      <c r="C162" s="535"/>
      <c r="D162" s="536"/>
      <c r="E162" s="535"/>
      <c r="F162" s="535"/>
      <c r="G162" s="535"/>
      <c r="H162" s="535"/>
      <c r="I162" s="535"/>
      <c r="J162" s="535"/>
      <c r="K162" s="535"/>
      <c r="L162" s="535"/>
      <c r="M162" s="535"/>
      <c r="N162" s="535"/>
      <c r="O162" s="535"/>
      <c r="P162" s="535"/>
      <c r="Q162" s="535"/>
      <c r="R162" s="535"/>
      <c r="S162" s="535"/>
      <c r="T162" s="535"/>
      <c r="U162" s="535"/>
      <c r="V162" s="536"/>
      <c r="W162" s="535"/>
      <c r="X162" s="535"/>
      <c r="Y162" s="535"/>
      <c r="Z162" s="535"/>
      <c r="AA162" s="535"/>
      <c r="AB162" s="535"/>
      <c r="AC162" s="535"/>
      <c r="AD162" s="535"/>
      <c r="AE162" s="537"/>
      <c r="AF162" s="535"/>
      <c r="AG162" s="535"/>
      <c r="AH162" s="535"/>
      <c r="AI162" s="535"/>
      <c r="AJ162" s="535"/>
      <c r="AK162" s="535"/>
      <c r="AL162" s="535"/>
      <c r="AM162" s="535"/>
      <c r="AN162" s="535"/>
      <c r="AO162" s="535"/>
      <c r="AP162" s="535"/>
      <c r="AQ162" s="535"/>
      <c r="AR162" s="535"/>
      <c r="AS162" s="535"/>
      <c r="AT162" s="535"/>
    </row>
    <row r="163" spans="1:46" ht="15">
      <c r="A163" s="387" t="s">
        <v>413</v>
      </c>
      <c r="B163" s="300">
        <f>C163/D163</f>
        <v>0.95</v>
      </c>
      <c r="C163" s="375">
        <f t="shared" ref="C163" si="137">COUNTIF(E163:AT163,"Yes")</f>
        <v>38</v>
      </c>
      <c r="D163" s="388" cm="1">
        <f t="array" ref="D163">SUM(COUNTIFS(E163:AT163,{"Yes","No"}))</f>
        <v>40</v>
      </c>
      <c r="E163" s="329" t="str">
        <f t="shared" ref="E163:AT163" si="138">IF(OR(E164="Yes",E165="Yes"),"Yes","-")</f>
        <v>Yes</v>
      </c>
      <c r="F163" s="329" t="str">
        <f>IF(OR(F164="Yes",F165="Yes"),"Yes","-")</f>
        <v>Yes</v>
      </c>
      <c r="G163" s="329" t="str">
        <f t="shared" si="138"/>
        <v>Yes</v>
      </c>
      <c r="H163" s="329" t="str">
        <f>IF(OR(H164="Yes",H165="Yes"),"Yes","-")</f>
        <v>Yes</v>
      </c>
      <c r="I163" s="329" t="str">
        <f t="shared" si="138"/>
        <v>Yes</v>
      </c>
      <c r="J163" s="329" t="str">
        <f t="shared" si="138"/>
        <v>Yes</v>
      </c>
      <c r="K163" s="329" t="str">
        <f t="shared" si="138"/>
        <v>Yes</v>
      </c>
      <c r="L163" s="329" t="str">
        <f t="shared" si="138"/>
        <v>Yes</v>
      </c>
      <c r="M163" s="329" t="str">
        <f t="shared" si="138"/>
        <v>Yes</v>
      </c>
      <c r="N163" s="329" t="str">
        <f t="shared" si="138"/>
        <v>Yes</v>
      </c>
      <c r="O163" s="329" t="str">
        <f t="shared" si="138"/>
        <v>Yes</v>
      </c>
      <c r="P163" s="329" t="str">
        <f t="shared" si="138"/>
        <v>Yes</v>
      </c>
      <c r="Q163" s="329" t="str">
        <f t="shared" si="138"/>
        <v>Yes</v>
      </c>
      <c r="R163" s="329" t="str">
        <f t="shared" si="138"/>
        <v>Yes</v>
      </c>
      <c r="S163" s="329" t="str">
        <f>IF(OR(S164="Yes",S165="Yes"),"Yes","-")</f>
        <v>Yes</v>
      </c>
      <c r="T163" s="329" t="str">
        <f>IF(OR(T164="Yes",T165="Yes"),"Yes","-")</f>
        <v>Yes</v>
      </c>
      <c r="U163" s="527" t="str">
        <f>IF(OR(U164="Yes",U165="Yes"),"Yes","-")</f>
        <v>Yes</v>
      </c>
      <c r="V163" s="330" t="s">
        <v>53</v>
      </c>
      <c r="W163" s="528" t="str">
        <f t="shared" si="138"/>
        <v>Yes</v>
      </c>
      <c r="X163" s="329" t="str">
        <f t="shared" si="138"/>
        <v>Yes</v>
      </c>
      <c r="Y163" s="329" t="s">
        <v>53</v>
      </c>
      <c r="Z163" s="329" t="str">
        <f t="shared" si="138"/>
        <v>Yes</v>
      </c>
      <c r="AA163" s="329" t="str">
        <f>IF(OR(AA164="Yes",AA165="Yes"),"Yes","-")</f>
        <v>Yes</v>
      </c>
      <c r="AB163" s="329" t="str">
        <f t="shared" si="138"/>
        <v>Yes</v>
      </c>
      <c r="AC163" s="329" t="str">
        <f>IF(OR(AC164="Yes",AC165="Yes"),"Yes","-")</f>
        <v>Yes</v>
      </c>
      <c r="AD163" s="329" t="str">
        <f>IF(OR(AD164="Yes",AD165="Yes"),"Yes","-")</f>
        <v>Yes</v>
      </c>
      <c r="AE163" s="329" t="str">
        <f>IF(OR(AE164="Yes",AE165="Yes"),"Yes","-")</f>
        <v>Yes</v>
      </c>
      <c r="AF163" s="329" t="str">
        <f t="shared" si="138"/>
        <v>Yes</v>
      </c>
      <c r="AG163" s="329" t="str">
        <f t="shared" si="138"/>
        <v>Yes</v>
      </c>
      <c r="AH163" s="329" t="str">
        <f t="shared" si="138"/>
        <v>Yes</v>
      </c>
      <c r="AI163" s="329" t="str">
        <f>IF(OR(AI164="Yes",AI165="Yes"),"Yes","-")</f>
        <v>Yes</v>
      </c>
      <c r="AJ163" s="329" t="str">
        <f t="shared" si="138"/>
        <v>-</v>
      </c>
      <c r="AK163" s="329" t="str">
        <f t="shared" si="138"/>
        <v>Yes</v>
      </c>
      <c r="AL163" s="329" t="str">
        <f>IF(OR(AL164="Yes",AL165="Yes"),"Yes","-")</f>
        <v>Yes</v>
      </c>
      <c r="AM163" s="329" t="str">
        <f t="shared" si="138"/>
        <v>Yes</v>
      </c>
      <c r="AN163" s="329" t="str">
        <f t="shared" si="138"/>
        <v>Yes</v>
      </c>
      <c r="AO163" s="329" t="str">
        <f t="shared" si="138"/>
        <v>Yes</v>
      </c>
      <c r="AP163" s="329" t="str">
        <f>IF(OR(AP164="Yes",AP165="Yes"),"Yes","-")</f>
        <v>Yes</v>
      </c>
      <c r="AQ163" s="329" t="str">
        <f t="shared" si="138"/>
        <v>Yes</v>
      </c>
      <c r="AR163" s="329" t="str">
        <f t="shared" si="138"/>
        <v>-</v>
      </c>
      <c r="AS163" s="329" t="str">
        <f t="shared" si="138"/>
        <v>Yes</v>
      </c>
      <c r="AT163" s="329" t="str">
        <f t="shared" si="138"/>
        <v>Yes</v>
      </c>
    </row>
    <row r="164" spans="1:46">
      <c r="A164" s="526" t="s">
        <v>414</v>
      </c>
      <c r="B164" s="300"/>
      <c r="C164" s="325"/>
      <c r="D164" s="333"/>
      <c r="E164" s="325" t="s">
        <v>52</v>
      </c>
      <c r="F164" s="278" t="s">
        <v>52</v>
      </c>
      <c r="G164" s="325" t="s">
        <v>52</v>
      </c>
      <c r="H164" s="278" t="s">
        <v>52</v>
      </c>
      <c r="I164" s="325" t="s">
        <v>52</v>
      </c>
      <c r="J164" s="278" t="s">
        <v>52</v>
      </c>
      <c r="K164" s="278" t="s">
        <v>52</v>
      </c>
      <c r="L164" s="278" t="s">
        <v>52</v>
      </c>
      <c r="M164" s="278" t="s">
        <v>52</v>
      </c>
      <c r="N164" s="331" t="s">
        <v>52</v>
      </c>
      <c r="O164" s="278" t="s">
        <v>52</v>
      </c>
      <c r="P164" s="278" t="s">
        <v>52</v>
      </c>
      <c r="Q164" s="325" t="s">
        <v>52</v>
      </c>
      <c r="R164" s="325" t="s">
        <v>52</v>
      </c>
      <c r="S164" s="278" t="s">
        <v>52</v>
      </c>
      <c r="T164" s="278" t="s">
        <v>52</v>
      </c>
      <c r="U164" s="392" t="s">
        <v>52</v>
      </c>
      <c r="V164" s="333" t="s">
        <v>53</v>
      </c>
      <c r="W164" s="323" t="s">
        <v>52</v>
      </c>
      <c r="X164" s="325" t="s">
        <v>52</v>
      </c>
      <c r="Y164" s="325" t="s">
        <v>59</v>
      </c>
      <c r="Z164" s="325" t="s">
        <v>52</v>
      </c>
      <c r="AA164" s="278" t="s">
        <v>52</v>
      </c>
      <c r="AB164" s="325" t="s">
        <v>53</v>
      </c>
      <c r="AC164" s="278" t="s">
        <v>52</v>
      </c>
      <c r="AD164" s="278" t="s">
        <v>52</v>
      </c>
      <c r="AE164" s="278" t="s">
        <v>52</v>
      </c>
      <c r="AF164" s="325" t="s">
        <v>52</v>
      </c>
      <c r="AG164" s="325" t="s">
        <v>52</v>
      </c>
      <c r="AH164" s="325" t="s">
        <v>52</v>
      </c>
      <c r="AI164" s="278" t="s">
        <v>52</v>
      </c>
      <c r="AJ164" s="325" t="s">
        <v>59</v>
      </c>
      <c r="AK164" s="325" t="s">
        <v>52</v>
      </c>
      <c r="AL164" s="278" t="s">
        <v>52</v>
      </c>
      <c r="AM164" s="325" t="s">
        <v>52</v>
      </c>
      <c r="AN164" s="325" t="s">
        <v>52</v>
      </c>
      <c r="AO164" s="325" t="s">
        <v>52</v>
      </c>
      <c r="AP164" s="278" t="s">
        <v>52</v>
      </c>
      <c r="AQ164" s="325" t="s">
        <v>52</v>
      </c>
      <c r="AR164" s="325" t="s">
        <v>59</v>
      </c>
      <c r="AS164" s="325" t="s">
        <v>52</v>
      </c>
      <c r="AT164" s="325" t="s">
        <v>52</v>
      </c>
    </row>
    <row r="165" spans="1:46">
      <c r="A165" s="526" t="s">
        <v>415</v>
      </c>
      <c r="B165" s="300"/>
      <c r="C165" s="325"/>
      <c r="D165" s="333"/>
      <c r="E165" s="325" t="s">
        <v>52</v>
      </c>
      <c r="F165" s="278" t="s">
        <v>52</v>
      </c>
      <c r="G165" s="325" t="s">
        <v>52</v>
      </c>
      <c r="H165" s="278" t="s">
        <v>52</v>
      </c>
      <c r="I165" s="325" t="s">
        <v>52</v>
      </c>
      <c r="J165" s="278" t="s">
        <v>52</v>
      </c>
      <c r="K165" s="278" t="s">
        <v>52</v>
      </c>
      <c r="L165" s="278" t="s">
        <v>52</v>
      </c>
      <c r="M165" s="278" t="s">
        <v>52</v>
      </c>
      <c r="N165" s="331" t="s">
        <v>52</v>
      </c>
      <c r="O165" s="278" t="s">
        <v>52</v>
      </c>
      <c r="P165" s="278" t="s">
        <v>52</v>
      </c>
      <c r="Q165" s="325" t="s">
        <v>52</v>
      </c>
      <c r="R165" s="325" t="s">
        <v>52</v>
      </c>
      <c r="S165" s="278" t="s">
        <v>52</v>
      </c>
      <c r="T165" s="278" t="s">
        <v>53</v>
      </c>
      <c r="U165" s="392" t="s">
        <v>52</v>
      </c>
      <c r="V165" s="333" t="s">
        <v>53</v>
      </c>
      <c r="W165" s="323" t="s">
        <v>52</v>
      </c>
      <c r="X165" s="325" t="s">
        <v>52</v>
      </c>
      <c r="Y165" s="325" t="s">
        <v>53</v>
      </c>
      <c r="Z165" s="325" t="s">
        <v>52</v>
      </c>
      <c r="AA165" s="278" t="s">
        <v>52</v>
      </c>
      <c r="AB165" s="325" t="s">
        <v>52</v>
      </c>
      <c r="AC165" s="278" t="s">
        <v>52</v>
      </c>
      <c r="AD165" s="278" t="s">
        <v>52</v>
      </c>
      <c r="AE165" s="278" t="s">
        <v>52</v>
      </c>
      <c r="AF165" s="325" t="s">
        <v>52</v>
      </c>
      <c r="AG165" s="325" t="s">
        <v>52</v>
      </c>
      <c r="AH165" s="325" t="s">
        <v>52</v>
      </c>
      <c r="AI165" s="278" t="s">
        <v>52</v>
      </c>
      <c r="AJ165" s="325" t="s">
        <v>59</v>
      </c>
      <c r="AK165" s="325" t="s">
        <v>53</v>
      </c>
      <c r="AL165" s="278" t="s">
        <v>52</v>
      </c>
      <c r="AM165" s="325" t="s">
        <v>52</v>
      </c>
      <c r="AN165" s="325" t="s">
        <v>52</v>
      </c>
      <c r="AO165" s="325" t="s">
        <v>52</v>
      </c>
      <c r="AP165" s="278" t="s">
        <v>52</v>
      </c>
      <c r="AQ165" s="325" t="s">
        <v>52</v>
      </c>
      <c r="AR165" s="325" t="s">
        <v>59</v>
      </c>
      <c r="AS165" s="325" t="s">
        <v>52</v>
      </c>
      <c r="AT165" s="325" t="s">
        <v>52</v>
      </c>
    </row>
    <row r="166" spans="1:46" ht="15">
      <c r="A166" s="387" t="s">
        <v>416</v>
      </c>
      <c r="B166" s="300">
        <f>C166/D166</f>
        <v>0.92500000000000004</v>
      </c>
      <c r="C166" s="375">
        <f t="shared" ref="C166" si="139">COUNTIF(E166:AT166,"Yes")</f>
        <v>37</v>
      </c>
      <c r="D166" s="414" cm="1">
        <f t="array" ref="D166">SUM(COUNTIFS(E166:AT166,{"Yes","No"}))</f>
        <v>40</v>
      </c>
      <c r="E166" s="329" t="str">
        <f t="shared" ref="E166:AT166" si="140">IF(OR(E167="Yes",E168="Yes"),"Yes","-")</f>
        <v>Yes</v>
      </c>
      <c r="F166" s="329" t="str">
        <f>IF(OR(F167="Yes",F168="Yes"),"Yes","-")</f>
        <v>Yes</v>
      </c>
      <c r="G166" s="329" t="str">
        <f t="shared" si="140"/>
        <v>Yes</v>
      </c>
      <c r="H166" s="329" t="str">
        <f>IF(OR(H167="Yes",H168="Yes"),"Yes","-")</f>
        <v>Yes</v>
      </c>
      <c r="I166" s="329" t="str">
        <f t="shared" si="140"/>
        <v>Yes</v>
      </c>
      <c r="J166" s="329" t="str">
        <f t="shared" si="140"/>
        <v>Yes</v>
      </c>
      <c r="K166" s="329" t="str">
        <f t="shared" si="140"/>
        <v>Yes</v>
      </c>
      <c r="L166" s="329" t="str">
        <f t="shared" si="140"/>
        <v>Yes</v>
      </c>
      <c r="M166" s="329" t="str">
        <f t="shared" si="140"/>
        <v>Yes</v>
      </c>
      <c r="N166" s="329" t="str">
        <f t="shared" si="140"/>
        <v>Yes</v>
      </c>
      <c r="O166" s="329" t="str">
        <f t="shared" si="140"/>
        <v>Yes</v>
      </c>
      <c r="P166" s="329" t="str">
        <f t="shared" si="140"/>
        <v>Yes</v>
      </c>
      <c r="Q166" s="329" t="str">
        <f t="shared" si="140"/>
        <v>Yes</v>
      </c>
      <c r="R166" s="329" t="str">
        <f t="shared" si="140"/>
        <v>Yes</v>
      </c>
      <c r="S166" s="329" t="str">
        <f>IF(OR(S167="Yes",S168="Yes"),"Yes","-")</f>
        <v>Yes</v>
      </c>
      <c r="T166" s="329" t="str">
        <f>IF(OR(T167="Yes",T168="Yes"),"Yes","-")</f>
        <v>Yes</v>
      </c>
      <c r="U166" s="527" t="s">
        <v>53</v>
      </c>
      <c r="V166" s="330" t="str">
        <f>IF(OR(V167="Yes",V168="Yes"),"Yes","-")</f>
        <v>Yes</v>
      </c>
      <c r="W166" s="528" t="s">
        <v>53</v>
      </c>
      <c r="X166" s="329" t="str">
        <f t="shared" si="140"/>
        <v>Yes</v>
      </c>
      <c r="Y166" s="329" t="s">
        <v>53</v>
      </c>
      <c r="Z166" s="329" t="str">
        <f t="shared" si="140"/>
        <v>Yes</v>
      </c>
      <c r="AA166" s="329" t="str">
        <f>IF(OR(AA167="Yes",AA168="Yes"),"Yes","-")</f>
        <v>Yes</v>
      </c>
      <c r="AB166" s="329" t="str">
        <f t="shared" si="140"/>
        <v>Yes</v>
      </c>
      <c r="AC166" s="329" t="str">
        <f>IF(OR(AC167="Yes",AC168="Yes"),"Yes","-")</f>
        <v>Yes</v>
      </c>
      <c r="AD166" s="329" t="str">
        <f>IF(OR(AD167="Yes",AD168="Yes"),"Yes","-")</f>
        <v>Yes</v>
      </c>
      <c r="AE166" s="329" t="str">
        <f>IF(OR(AE167="Yes",AE168="Yes"),"Yes","-")</f>
        <v>Yes</v>
      </c>
      <c r="AF166" s="329" t="str">
        <f t="shared" si="140"/>
        <v>Yes</v>
      </c>
      <c r="AG166" s="329" t="str">
        <f t="shared" si="140"/>
        <v>Yes</v>
      </c>
      <c r="AH166" s="329" t="str">
        <f t="shared" si="140"/>
        <v>Yes</v>
      </c>
      <c r="AI166" s="329" t="str">
        <f>IF(OR(AI167="Yes",AI168="Yes"),"Yes","-")</f>
        <v>Yes</v>
      </c>
      <c r="AJ166" s="329" t="str">
        <f t="shared" si="140"/>
        <v>-</v>
      </c>
      <c r="AK166" s="329" t="str">
        <f t="shared" si="140"/>
        <v>Yes</v>
      </c>
      <c r="AL166" s="329" t="str">
        <f>IF(OR(AL167="Yes",AL168="Yes"),"Yes","-")</f>
        <v>Yes</v>
      </c>
      <c r="AM166" s="329" t="str">
        <f t="shared" si="140"/>
        <v>Yes</v>
      </c>
      <c r="AN166" s="329" t="str">
        <f t="shared" si="140"/>
        <v>Yes</v>
      </c>
      <c r="AO166" s="329" t="str">
        <f t="shared" si="140"/>
        <v>Yes</v>
      </c>
      <c r="AP166" s="329" t="str">
        <f>IF(OR(AP167="Yes",AP168="Yes"),"Yes","-")</f>
        <v>Yes</v>
      </c>
      <c r="AQ166" s="329" t="str">
        <f t="shared" si="140"/>
        <v>Yes</v>
      </c>
      <c r="AR166" s="329" t="str">
        <f t="shared" si="140"/>
        <v>-</v>
      </c>
      <c r="AS166" s="329" t="str">
        <f t="shared" si="140"/>
        <v>Yes</v>
      </c>
      <c r="AT166" s="329" t="str">
        <f t="shared" si="140"/>
        <v>Yes</v>
      </c>
    </row>
    <row r="167" spans="1:46">
      <c r="A167" s="526" t="s">
        <v>417</v>
      </c>
      <c r="B167" s="300"/>
      <c r="C167" s="325"/>
      <c r="D167" s="333"/>
      <c r="E167" s="325" t="s">
        <v>52</v>
      </c>
      <c r="F167" s="278" t="s">
        <v>52</v>
      </c>
      <c r="G167" s="325" t="s">
        <v>52</v>
      </c>
      <c r="H167" s="278" t="s">
        <v>52</v>
      </c>
      <c r="I167" s="325" t="s">
        <v>52</v>
      </c>
      <c r="J167" s="278" t="s">
        <v>52</v>
      </c>
      <c r="K167" s="278" t="s">
        <v>52</v>
      </c>
      <c r="L167" s="278" t="s">
        <v>52</v>
      </c>
      <c r="M167" s="278" t="s">
        <v>52</v>
      </c>
      <c r="N167" s="331" t="s">
        <v>52</v>
      </c>
      <c r="O167" s="278" t="s">
        <v>52</v>
      </c>
      <c r="P167" s="278" t="s">
        <v>52</v>
      </c>
      <c r="Q167" s="325" t="s">
        <v>52</v>
      </c>
      <c r="R167" s="325" t="s">
        <v>52</v>
      </c>
      <c r="S167" s="278" t="s">
        <v>52</v>
      </c>
      <c r="T167" s="278" t="s">
        <v>52</v>
      </c>
      <c r="U167" s="392" t="s">
        <v>53</v>
      </c>
      <c r="V167" s="333" t="s">
        <v>53</v>
      </c>
      <c r="W167" s="323" t="s">
        <v>53</v>
      </c>
      <c r="X167" s="325" t="s">
        <v>52</v>
      </c>
      <c r="Y167" s="325" t="s">
        <v>53</v>
      </c>
      <c r="Z167" s="325" t="s">
        <v>52</v>
      </c>
      <c r="AA167" s="278" t="s">
        <v>52</v>
      </c>
      <c r="AB167" s="325" t="s">
        <v>53</v>
      </c>
      <c r="AC167" s="278" t="s">
        <v>52</v>
      </c>
      <c r="AD167" s="278" t="s">
        <v>52</v>
      </c>
      <c r="AE167" s="278" t="s">
        <v>52</v>
      </c>
      <c r="AF167" s="325" t="s">
        <v>52</v>
      </c>
      <c r="AG167" s="325" t="s">
        <v>52</v>
      </c>
      <c r="AH167" s="325" t="s">
        <v>52</v>
      </c>
      <c r="AI167" s="278" t="s">
        <v>52</v>
      </c>
      <c r="AJ167" s="325" t="s">
        <v>59</v>
      </c>
      <c r="AK167" s="325" t="s">
        <v>52</v>
      </c>
      <c r="AL167" s="278" t="s">
        <v>52</v>
      </c>
      <c r="AM167" s="325" t="s">
        <v>52</v>
      </c>
      <c r="AN167" s="325" t="s">
        <v>52</v>
      </c>
      <c r="AO167" s="325" t="s">
        <v>52</v>
      </c>
      <c r="AP167" s="278" t="s">
        <v>52</v>
      </c>
      <c r="AQ167" s="325" t="s">
        <v>52</v>
      </c>
      <c r="AR167" s="325" t="s">
        <v>59</v>
      </c>
      <c r="AS167" s="325" t="s">
        <v>52</v>
      </c>
      <c r="AT167" s="325" t="s">
        <v>52</v>
      </c>
    </row>
    <row r="168" spans="1:46">
      <c r="A168" s="526" t="s">
        <v>418</v>
      </c>
      <c r="B168" s="300"/>
      <c r="C168" s="325"/>
      <c r="D168" s="333"/>
      <c r="E168" s="325" t="s">
        <v>52</v>
      </c>
      <c r="F168" s="278" t="s">
        <v>52</v>
      </c>
      <c r="G168" s="325" t="s">
        <v>52</v>
      </c>
      <c r="H168" s="278" t="s">
        <v>52</v>
      </c>
      <c r="I168" s="325" t="s">
        <v>52</v>
      </c>
      <c r="J168" s="278" t="s">
        <v>52</v>
      </c>
      <c r="K168" s="278" t="s">
        <v>52</v>
      </c>
      <c r="L168" s="278" t="s">
        <v>52</v>
      </c>
      <c r="M168" s="278" t="s">
        <v>52</v>
      </c>
      <c r="N168" s="331" t="s">
        <v>52</v>
      </c>
      <c r="O168" s="278" t="s">
        <v>52</v>
      </c>
      <c r="P168" s="278" t="s">
        <v>59</v>
      </c>
      <c r="Q168" s="325" t="s">
        <v>52</v>
      </c>
      <c r="R168" s="325" t="s">
        <v>53</v>
      </c>
      <c r="S168" s="325" t="s">
        <v>53</v>
      </c>
      <c r="T168" s="278" t="s">
        <v>52</v>
      </c>
      <c r="U168" s="392" t="s">
        <v>53</v>
      </c>
      <c r="V168" s="332" t="s">
        <v>52</v>
      </c>
      <c r="W168" s="323" t="s">
        <v>53</v>
      </c>
      <c r="X168" s="325" t="s">
        <v>52</v>
      </c>
      <c r="Y168" s="325" t="s">
        <v>53</v>
      </c>
      <c r="Z168" s="325" t="s">
        <v>52</v>
      </c>
      <c r="AA168" s="278" t="s">
        <v>52</v>
      </c>
      <c r="AB168" s="325" t="s">
        <v>52</v>
      </c>
      <c r="AC168" s="278" t="s">
        <v>52</v>
      </c>
      <c r="AD168" s="278" t="s">
        <v>52</v>
      </c>
      <c r="AE168" s="278" t="s">
        <v>52</v>
      </c>
      <c r="AF168" s="325" t="s">
        <v>52</v>
      </c>
      <c r="AG168" s="325" t="s">
        <v>52</v>
      </c>
      <c r="AH168" s="325" t="s">
        <v>52</v>
      </c>
      <c r="AI168" s="278" t="s">
        <v>52</v>
      </c>
      <c r="AJ168" s="325" t="s">
        <v>59</v>
      </c>
      <c r="AK168" s="325" t="s">
        <v>53</v>
      </c>
      <c r="AL168" s="278" t="s">
        <v>52</v>
      </c>
      <c r="AM168" s="325" t="s">
        <v>52</v>
      </c>
      <c r="AN168" s="325" t="s">
        <v>52</v>
      </c>
      <c r="AO168" s="325" t="s">
        <v>52</v>
      </c>
      <c r="AP168" s="278" t="s">
        <v>52</v>
      </c>
      <c r="AQ168" s="325" t="s">
        <v>52</v>
      </c>
      <c r="AR168" s="325" t="s">
        <v>59</v>
      </c>
      <c r="AS168" s="325" t="s">
        <v>52</v>
      </c>
      <c r="AT168" s="325" t="s">
        <v>52</v>
      </c>
    </row>
    <row r="169" spans="1:46" ht="15">
      <c r="A169" s="387" t="s">
        <v>419</v>
      </c>
      <c r="B169" s="300">
        <f>C169/D169</f>
        <v>0.97499999999999998</v>
      </c>
      <c r="C169" s="375">
        <f t="shared" ref="C169" si="141">COUNTIF(E169:AT169,"Yes")</f>
        <v>39</v>
      </c>
      <c r="D169" s="414" cm="1">
        <f t="array" ref="D169">SUM(COUNTIFS(E169:AT169,{"Yes","No"}))</f>
        <v>40</v>
      </c>
      <c r="E169" s="329" t="str">
        <f t="shared" ref="E169:AT169" si="142">IF(OR(E170="Yes",E171="Yes"),"Yes","-")</f>
        <v>Yes</v>
      </c>
      <c r="F169" s="329" t="str">
        <f>IF(OR(F170="Yes",F171="Yes"),"Yes","-")</f>
        <v>Yes</v>
      </c>
      <c r="G169" s="329" t="str">
        <f t="shared" si="142"/>
        <v>Yes</v>
      </c>
      <c r="H169" s="329" t="str">
        <f>IF(OR(H170="Yes",H171="Yes"),"Yes","-")</f>
        <v>Yes</v>
      </c>
      <c r="I169" s="329" t="str">
        <f t="shared" si="142"/>
        <v>Yes</v>
      </c>
      <c r="J169" s="329" t="str">
        <f t="shared" si="142"/>
        <v>Yes</v>
      </c>
      <c r="K169" s="329" t="str">
        <f t="shared" si="142"/>
        <v>Yes</v>
      </c>
      <c r="L169" s="329" t="str">
        <f t="shared" si="142"/>
        <v>Yes</v>
      </c>
      <c r="M169" s="329" t="str">
        <f t="shared" si="142"/>
        <v>Yes</v>
      </c>
      <c r="N169" s="329" t="str">
        <f t="shared" si="142"/>
        <v>Yes</v>
      </c>
      <c r="O169" s="329" t="str">
        <f t="shared" si="142"/>
        <v>Yes</v>
      </c>
      <c r="P169" s="329" t="str">
        <f t="shared" si="142"/>
        <v>Yes</v>
      </c>
      <c r="Q169" s="329" t="str">
        <f t="shared" si="142"/>
        <v>Yes</v>
      </c>
      <c r="R169" s="329" t="str">
        <f t="shared" si="142"/>
        <v>Yes</v>
      </c>
      <c r="S169" s="329" t="str">
        <f>IF(OR(S170="Yes",S171="Yes"),"Yes","-")</f>
        <v>Yes</v>
      </c>
      <c r="T169" s="329" t="str">
        <f>IF(OR(T170="Yes",T171="Yes"),"Yes","-")</f>
        <v>Yes</v>
      </c>
      <c r="U169" s="527" t="str">
        <f>IF(OR(U170="Yes",U171="Yes"),"Yes","-")</f>
        <v>Yes</v>
      </c>
      <c r="V169" s="330" t="str">
        <f>IF(OR(V170="Yes",V171="Yes"),"Yes","-")</f>
        <v>Yes</v>
      </c>
      <c r="W169" s="528" t="str">
        <f t="shared" si="142"/>
        <v>Yes</v>
      </c>
      <c r="X169" s="329" t="str">
        <f t="shared" si="142"/>
        <v>Yes</v>
      </c>
      <c r="Y169" s="329" t="s">
        <v>53</v>
      </c>
      <c r="Z169" s="329" t="str">
        <f t="shared" si="142"/>
        <v>Yes</v>
      </c>
      <c r="AA169" s="329" t="str">
        <f>IF(OR(AA170="Yes",AA171="Yes"),"Yes","-")</f>
        <v>Yes</v>
      </c>
      <c r="AB169" s="329" t="str">
        <f t="shared" si="142"/>
        <v>Yes</v>
      </c>
      <c r="AC169" s="329" t="str">
        <f>IF(OR(AC170="Yes",AC171="Yes"),"Yes","-")</f>
        <v>Yes</v>
      </c>
      <c r="AD169" s="329" t="str">
        <f>IF(OR(AD170="Yes",AD171="Yes"),"Yes","-")</f>
        <v>Yes</v>
      </c>
      <c r="AE169" s="329" t="str">
        <f>IF(OR(AE170="Yes",AE171="Yes"),"Yes","-")</f>
        <v>Yes</v>
      </c>
      <c r="AF169" s="329" t="str">
        <f t="shared" si="142"/>
        <v>Yes</v>
      </c>
      <c r="AG169" s="329" t="str">
        <f t="shared" si="142"/>
        <v>Yes</v>
      </c>
      <c r="AH169" s="329" t="str">
        <f t="shared" si="142"/>
        <v>Yes</v>
      </c>
      <c r="AI169" s="329" t="str">
        <f>IF(OR(AI170="Yes",AI171="Yes"),"Yes","-")</f>
        <v>Yes</v>
      </c>
      <c r="AJ169" s="329" t="str">
        <f t="shared" si="142"/>
        <v>-</v>
      </c>
      <c r="AK169" s="329" t="str">
        <f t="shared" si="142"/>
        <v>Yes</v>
      </c>
      <c r="AL169" s="329" t="str">
        <f>IF(OR(AL170="Yes",AL171="Yes"),"Yes","-")</f>
        <v>Yes</v>
      </c>
      <c r="AM169" s="329" t="str">
        <f t="shared" si="142"/>
        <v>Yes</v>
      </c>
      <c r="AN169" s="329" t="str">
        <f t="shared" si="142"/>
        <v>Yes</v>
      </c>
      <c r="AO169" s="329" t="str">
        <f t="shared" si="142"/>
        <v>Yes</v>
      </c>
      <c r="AP169" s="329" t="str">
        <f>IF(OR(AP170="Yes",AP171="Yes"),"Yes","-")</f>
        <v>Yes</v>
      </c>
      <c r="AQ169" s="329" t="str">
        <f t="shared" si="142"/>
        <v>Yes</v>
      </c>
      <c r="AR169" s="329" t="str">
        <f t="shared" si="142"/>
        <v>-</v>
      </c>
      <c r="AS169" s="329" t="str">
        <f t="shared" si="142"/>
        <v>Yes</v>
      </c>
      <c r="AT169" s="329" t="str">
        <f t="shared" si="142"/>
        <v>Yes</v>
      </c>
    </row>
    <row r="170" spans="1:46">
      <c r="A170" s="526" t="s">
        <v>420</v>
      </c>
      <c r="B170" s="300"/>
      <c r="C170" s="325"/>
      <c r="D170" s="333"/>
      <c r="E170" s="325" t="s">
        <v>52</v>
      </c>
      <c r="F170" s="278" t="s">
        <v>52</v>
      </c>
      <c r="G170" s="325" t="s">
        <v>52</v>
      </c>
      <c r="H170" s="278" t="s">
        <v>52</v>
      </c>
      <c r="I170" s="325" t="s">
        <v>52</v>
      </c>
      <c r="J170" s="278" t="s">
        <v>52</v>
      </c>
      <c r="K170" s="278" t="s">
        <v>52</v>
      </c>
      <c r="L170" s="278" t="s">
        <v>53</v>
      </c>
      <c r="M170" s="278" t="s">
        <v>52</v>
      </c>
      <c r="N170" s="331" t="s">
        <v>52</v>
      </c>
      <c r="O170" s="278" t="s">
        <v>52</v>
      </c>
      <c r="P170" s="278" t="s">
        <v>52</v>
      </c>
      <c r="Q170" s="325" t="s">
        <v>52</v>
      </c>
      <c r="R170" s="325" t="s">
        <v>52</v>
      </c>
      <c r="S170" s="278" t="s">
        <v>52</v>
      </c>
      <c r="T170" s="278" t="s">
        <v>52</v>
      </c>
      <c r="U170" s="392" t="s">
        <v>52</v>
      </c>
      <c r="V170" s="332" t="s">
        <v>52</v>
      </c>
      <c r="W170" s="323" t="s">
        <v>53</v>
      </c>
      <c r="X170" s="325" t="s">
        <v>52</v>
      </c>
      <c r="Y170" s="325" t="s">
        <v>53</v>
      </c>
      <c r="Z170" s="325" t="s">
        <v>52</v>
      </c>
      <c r="AA170" s="278" t="s">
        <v>52</v>
      </c>
      <c r="AB170" s="325" t="s">
        <v>53</v>
      </c>
      <c r="AC170" s="278" t="s">
        <v>52</v>
      </c>
      <c r="AD170" s="278" t="s">
        <v>52</v>
      </c>
      <c r="AE170" s="278" t="s">
        <v>52</v>
      </c>
      <c r="AF170" s="325" t="s">
        <v>52</v>
      </c>
      <c r="AG170" s="325" t="s">
        <v>52</v>
      </c>
      <c r="AH170" s="325" t="s">
        <v>52</v>
      </c>
      <c r="AI170" s="278" t="s">
        <v>52</v>
      </c>
      <c r="AJ170" s="325" t="s">
        <v>59</v>
      </c>
      <c r="AK170" s="325" t="s">
        <v>52</v>
      </c>
      <c r="AL170" s="278" t="s">
        <v>52</v>
      </c>
      <c r="AM170" s="325" t="s">
        <v>52</v>
      </c>
      <c r="AN170" s="325" t="s">
        <v>52</v>
      </c>
      <c r="AO170" s="325" t="s">
        <v>52</v>
      </c>
      <c r="AP170" s="278" t="s">
        <v>52</v>
      </c>
      <c r="AQ170" s="325" t="s">
        <v>52</v>
      </c>
      <c r="AR170" s="325" t="s">
        <v>59</v>
      </c>
      <c r="AS170" s="325" t="s">
        <v>52</v>
      </c>
      <c r="AT170" s="325" t="s">
        <v>52</v>
      </c>
    </row>
    <row r="171" spans="1:46">
      <c r="A171" s="526" t="s">
        <v>421</v>
      </c>
      <c r="B171" s="300"/>
      <c r="C171" s="325"/>
      <c r="D171" s="333"/>
      <c r="E171" s="325" t="s">
        <v>52</v>
      </c>
      <c r="F171" s="278" t="s">
        <v>52</v>
      </c>
      <c r="G171" s="325" t="s">
        <v>52</v>
      </c>
      <c r="H171" s="278" t="s">
        <v>52</v>
      </c>
      <c r="I171" s="325" t="s">
        <v>52</v>
      </c>
      <c r="J171" s="278" t="s">
        <v>52</v>
      </c>
      <c r="K171" s="278" t="s">
        <v>52</v>
      </c>
      <c r="L171" s="278" t="s">
        <v>52</v>
      </c>
      <c r="M171" s="278" t="s">
        <v>52</v>
      </c>
      <c r="N171" s="331" t="s">
        <v>52</v>
      </c>
      <c r="O171" s="278" t="s">
        <v>52</v>
      </c>
      <c r="P171" s="278" t="s">
        <v>52</v>
      </c>
      <c r="Q171" s="325" t="s">
        <v>52</v>
      </c>
      <c r="R171" s="325" t="s">
        <v>52</v>
      </c>
      <c r="S171" s="278" t="s">
        <v>52</v>
      </c>
      <c r="T171" s="278" t="s">
        <v>52</v>
      </c>
      <c r="U171" s="392" t="s">
        <v>52</v>
      </c>
      <c r="V171" s="332" t="s">
        <v>52</v>
      </c>
      <c r="W171" s="323" t="s">
        <v>52</v>
      </c>
      <c r="X171" s="325" t="s">
        <v>52</v>
      </c>
      <c r="Y171" s="325" t="s">
        <v>53</v>
      </c>
      <c r="Z171" s="325" t="s">
        <v>52</v>
      </c>
      <c r="AA171" s="278" t="s">
        <v>52</v>
      </c>
      <c r="AB171" s="325" t="s">
        <v>52</v>
      </c>
      <c r="AC171" s="278" t="s">
        <v>52</v>
      </c>
      <c r="AD171" s="278" t="s">
        <v>52</v>
      </c>
      <c r="AE171" s="278" t="s">
        <v>52</v>
      </c>
      <c r="AF171" s="325" t="s">
        <v>52</v>
      </c>
      <c r="AG171" s="325" t="s">
        <v>52</v>
      </c>
      <c r="AH171" s="325" t="s">
        <v>52</v>
      </c>
      <c r="AI171" s="278" t="s">
        <v>52</v>
      </c>
      <c r="AJ171" s="325" t="s">
        <v>59</v>
      </c>
      <c r="AK171" s="325" t="s">
        <v>53</v>
      </c>
      <c r="AL171" s="278" t="s">
        <v>52</v>
      </c>
      <c r="AM171" s="325" t="s">
        <v>52</v>
      </c>
      <c r="AN171" s="325" t="s">
        <v>52</v>
      </c>
      <c r="AO171" s="325" t="s">
        <v>52</v>
      </c>
      <c r="AP171" s="278" t="s">
        <v>52</v>
      </c>
      <c r="AQ171" s="325" t="s">
        <v>52</v>
      </c>
      <c r="AR171" s="325" t="s">
        <v>59</v>
      </c>
      <c r="AS171" s="325" t="s">
        <v>52</v>
      </c>
      <c r="AT171" s="325" t="s">
        <v>52</v>
      </c>
    </row>
    <row r="172" spans="1:46" ht="15">
      <c r="A172" s="387" t="s">
        <v>422</v>
      </c>
      <c r="B172" s="300">
        <f>C172/D172</f>
        <v>0.95</v>
      </c>
      <c r="C172" s="375">
        <f t="shared" ref="C172" si="143">COUNTIF(E172:AT172,"Yes")</f>
        <v>38</v>
      </c>
      <c r="D172" s="414" cm="1">
        <f t="array" ref="D172">SUM(COUNTIFS(E172:AT172,{"Yes","No"}))</f>
        <v>40</v>
      </c>
      <c r="E172" s="329" t="str">
        <f t="shared" ref="E172:AT172" si="144">IF(OR(E173="Yes",E174="Yes"),"Yes","-")</f>
        <v>Yes</v>
      </c>
      <c r="F172" s="329" t="str">
        <f>IF(OR(F173="Yes",F174="Yes"),"Yes","-")</f>
        <v>Yes</v>
      </c>
      <c r="G172" s="329" t="str">
        <f t="shared" si="144"/>
        <v>Yes</v>
      </c>
      <c r="H172" s="329" t="str">
        <f>IF(OR(H173="Yes",H174="Yes"),"Yes","-")</f>
        <v>Yes</v>
      </c>
      <c r="I172" s="329" t="str">
        <f t="shared" si="144"/>
        <v>Yes</v>
      </c>
      <c r="J172" s="329" t="str">
        <f t="shared" si="144"/>
        <v>Yes</v>
      </c>
      <c r="K172" s="329" t="str">
        <f t="shared" si="144"/>
        <v>Yes</v>
      </c>
      <c r="L172" s="329" t="str">
        <f t="shared" si="144"/>
        <v>Yes</v>
      </c>
      <c r="M172" s="329" t="str">
        <f t="shared" si="144"/>
        <v>Yes</v>
      </c>
      <c r="N172" s="329" t="str">
        <f t="shared" si="144"/>
        <v>Yes</v>
      </c>
      <c r="O172" s="329" t="str">
        <f t="shared" si="144"/>
        <v>Yes</v>
      </c>
      <c r="P172" s="329" t="str">
        <f t="shared" si="144"/>
        <v>Yes</v>
      </c>
      <c r="Q172" s="329" t="str">
        <f t="shared" si="144"/>
        <v>Yes</v>
      </c>
      <c r="R172" s="329" t="str">
        <f t="shared" si="144"/>
        <v>Yes</v>
      </c>
      <c r="S172" s="329" t="str">
        <f>IF(OR(S173="Yes",S174="Yes"),"Yes","-")</f>
        <v>Yes</v>
      </c>
      <c r="T172" s="329" t="str">
        <f>IF(OR(T173="Yes",T174="Yes"),"Yes","-")</f>
        <v>Yes</v>
      </c>
      <c r="U172" s="527" t="str">
        <f>IF(OR(U173="Yes",U174="Yes"),"Yes","-")</f>
        <v>Yes</v>
      </c>
      <c r="V172" s="330" t="str">
        <f>IF(OR(V173="Yes",V174="Yes"),"Yes","-")</f>
        <v>Yes</v>
      </c>
      <c r="W172" s="528" t="s">
        <v>53</v>
      </c>
      <c r="X172" s="329" t="str">
        <f t="shared" si="144"/>
        <v>Yes</v>
      </c>
      <c r="Y172" s="329" t="s">
        <v>53</v>
      </c>
      <c r="Z172" s="329" t="str">
        <f t="shared" si="144"/>
        <v>Yes</v>
      </c>
      <c r="AA172" s="329" t="str">
        <f>IF(OR(AA173="Yes",AA174="Yes"),"Yes","-")</f>
        <v>Yes</v>
      </c>
      <c r="AB172" s="329" t="str">
        <f t="shared" si="144"/>
        <v>Yes</v>
      </c>
      <c r="AC172" s="329" t="str">
        <f>IF(OR(AC173="Yes",AC174="Yes"),"Yes","-")</f>
        <v>Yes</v>
      </c>
      <c r="AD172" s="329" t="str">
        <f>IF(OR(AD173="Yes",AD174="Yes"),"Yes","-")</f>
        <v>Yes</v>
      </c>
      <c r="AE172" s="329" t="str">
        <f>IF(OR(AE173="Yes",AE174="Yes"),"Yes","-")</f>
        <v>Yes</v>
      </c>
      <c r="AF172" s="329" t="str">
        <f t="shared" si="144"/>
        <v>Yes</v>
      </c>
      <c r="AG172" s="329" t="str">
        <f t="shared" si="144"/>
        <v>Yes</v>
      </c>
      <c r="AH172" s="329" t="str">
        <f t="shared" si="144"/>
        <v>Yes</v>
      </c>
      <c r="AI172" s="329" t="str">
        <f>IF(OR(AI173="Yes",AI174="Yes"),"Yes","-")</f>
        <v>Yes</v>
      </c>
      <c r="AJ172" s="329" t="str">
        <f t="shared" si="144"/>
        <v>-</v>
      </c>
      <c r="AK172" s="329" t="str">
        <f t="shared" si="144"/>
        <v>Yes</v>
      </c>
      <c r="AL172" s="329" t="str">
        <f>IF(OR(AL173="Yes",AL174="Yes"),"Yes","-")</f>
        <v>Yes</v>
      </c>
      <c r="AM172" s="329" t="str">
        <f t="shared" si="144"/>
        <v>Yes</v>
      </c>
      <c r="AN172" s="329" t="str">
        <f t="shared" si="144"/>
        <v>Yes</v>
      </c>
      <c r="AO172" s="329" t="str">
        <f t="shared" si="144"/>
        <v>Yes</v>
      </c>
      <c r="AP172" s="329" t="str">
        <f>IF(OR(AP173="Yes",AP174="Yes"),"Yes","-")</f>
        <v>Yes</v>
      </c>
      <c r="AQ172" s="329" t="str">
        <f t="shared" si="144"/>
        <v>Yes</v>
      </c>
      <c r="AR172" s="329" t="str">
        <f t="shared" si="144"/>
        <v>-</v>
      </c>
      <c r="AS172" s="329" t="str">
        <f t="shared" si="144"/>
        <v>Yes</v>
      </c>
      <c r="AT172" s="329" t="str">
        <f t="shared" si="144"/>
        <v>Yes</v>
      </c>
    </row>
    <row r="173" spans="1:46">
      <c r="A173" s="526" t="s">
        <v>423</v>
      </c>
      <c r="B173" s="300"/>
      <c r="C173" s="325"/>
      <c r="D173" s="333"/>
      <c r="E173" s="325" t="s">
        <v>52</v>
      </c>
      <c r="F173" s="278" t="s">
        <v>52</v>
      </c>
      <c r="G173" s="325" t="s">
        <v>52</v>
      </c>
      <c r="H173" s="278" t="s">
        <v>52</v>
      </c>
      <c r="I173" s="325" t="s">
        <v>52</v>
      </c>
      <c r="J173" s="278" t="s">
        <v>52</v>
      </c>
      <c r="K173" s="278" t="s">
        <v>52</v>
      </c>
      <c r="L173" s="278" t="s">
        <v>53</v>
      </c>
      <c r="M173" s="278" t="s">
        <v>52</v>
      </c>
      <c r="N173" s="331" t="s">
        <v>52</v>
      </c>
      <c r="O173" s="278" t="s">
        <v>52</v>
      </c>
      <c r="P173" s="278" t="s">
        <v>52</v>
      </c>
      <c r="Q173" s="325" t="s">
        <v>52</v>
      </c>
      <c r="R173" s="325" t="s">
        <v>52</v>
      </c>
      <c r="S173" s="278" t="s">
        <v>52</v>
      </c>
      <c r="T173" s="278" t="s">
        <v>52</v>
      </c>
      <c r="U173" s="392" t="s">
        <v>52</v>
      </c>
      <c r="V173" s="332" t="s">
        <v>52</v>
      </c>
      <c r="W173" s="323" t="s">
        <v>53</v>
      </c>
      <c r="X173" s="325" t="s">
        <v>52</v>
      </c>
      <c r="Y173" s="325" t="s">
        <v>53</v>
      </c>
      <c r="Z173" s="325" t="s">
        <v>52</v>
      </c>
      <c r="AA173" s="278" t="s">
        <v>52</v>
      </c>
      <c r="AB173" s="325" t="s">
        <v>53</v>
      </c>
      <c r="AC173" s="278" t="s">
        <v>52</v>
      </c>
      <c r="AD173" s="278" t="s">
        <v>52</v>
      </c>
      <c r="AE173" s="278" t="s">
        <v>52</v>
      </c>
      <c r="AF173" s="325" t="s">
        <v>52</v>
      </c>
      <c r="AG173" s="325" t="s">
        <v>52</v>
      </c>
      <c r="AH173" s="325" t="s">
        <v>52</v>
      </c>
      <c r="AI173" s="278" t="s">
        <v>52</v>
      </c>
      <c r="AJ173" s="325" t="s">
        <v>59</v>
      </c>
      <c r="AK173" s="325" t="s">
        <v>52</v>
      </c>
      <c r="AL173" s="278" t="s">
        <v>52</v>
      </c>
      <c r="AM173" s="325" t="s">
        <v>52</v>
      </c>
      <c r="AN173" s="325" t="s">
        <v>52</v>
      </c>
      <c r="AO173" s="325" t="s">
        <v>52</v>
      </c>
      <c r="AP173" s="278" t="s">
        <v>52</v>
      </c>
      <c r="AQ173" s="325" t="s">
        <v>52</v>
      </c>
      <c r="AR173" s="325" t="s">
        <v>59</v>
      </c>
      <c r="AS173" s="325" t="s">
        <v>52</v>
      </c>
      <c r="AT173" s="325" t="s">
        <v>52</v>
      </c>
    </row>
    <row r="174" spans="1:46">
      <c r="A174" s="526" t="s">
        <v>424</v>
      </c>
      <c r="B174" s="300"/>
      <c r="C174" s="325"/>
      <c r="D174" s="333"/>
      <c r="E174" s="325" t="s">
        <v>52</v>
      </c>
      <c r="F174" s="278" t="s">
        <v>52</v>
      </c>
      <c r="G174" s="325" t="s">
        <v>52</v>
      </c>
      <c r="H174" s="278" t="s">
        <v>52</v>
      </c>
      <c r="I174" s="325" t="s">
        <v>52</v>
      </c>
      <c r="J174" s="278" t="s">
        <v>52</v>
      </c>
      <c r="K174" s="278" t="s">
        <v>52</v>
      </c>
      <c r="L174" s="278" t="s">
        <v>52</v>
      </c>
      <c r="M174" s="278" t="s">
        <v>52</v>
      </c>
      <c r="N174" s="331" t="s">
        <v>52</v>
      </c>
      <c r="O174" s="278" t="s">
        <v>52</v>
      </c>
      <c r="P174" s="278" t="s">
        <v>52</v>
      </c>
      <c r="Q174" s="325" t="s">
        <v>52</v>
      </c>
      <c r="R174" s="325" t="s">
        <v>52</v>
      </c>
      <c r="S174" s="278" t="s">
        <v>52</v>
      </c>
      <c r="T174" s="278" t="s">
        <v>52</v>
      </c>
      <c r="U174" s="392" t="s">
        <v>52</v>
      </c>
      <c r="V174" s="332" t="s">
        <v>52</v>
      </c>
      <c r="W174" s="323" t="s">
        <v>53</v>
      </c>
      <c r="X174" s="325" t="s">
        <v>52</v>
      </c>
      <c r="Y174" s="325" t="s">
        <v>53</v>
      </c>
      <c r="Z174" s="325" t="s">
        <v>52</v>
      </c>
      <c r="AA174" s="278" t="s">
        <v>52</v>
      </c>
      <c r="AB174" s="325" t="s">
        <v>52</v>
      </c>
      <c r="AC174" s="278" t="s">
        <v>52</v>
      </c>
      <c r="AD174" s="278" t="s">
        <v>52</v>
      </c>
      <c r="AE174" s="278" t="s">
        <v>52</v>
      </c>
      <c r="AF174" s="325" t="s">
        <v>52</v>
      </c>
      <c r="AG174" s="325" t="s">
        <v>52</v>
      </c>
      <c r="AH174" s="325" t="s">
        <v>52</v>
      </c>
      <c r="AI174" s="278" t="s">
        <v>52</v>
      </c>
      <c r="AJ174" s="325" t="s">
        <v>59</v>
      </c>
      <c r="AK174" s="325" t="s">
        <v>53</v>
      </c>
      <c r="AL174" s="278" t="s">
        <v>52</v>
      </c>
      <c r="AM174" s="325" t="s">
        <v>52</v>
      </c>
      <c r="AN174" s="325" t="s">
        <v>52</v>
      </c>
      <c r="AO174" s="325" t="s">
        <v>52</v>
      </c>
      <c r="AP174" s="278" t="s">
        <v>52</v>
      </c>
      <c r="AQ174" s="325" t="s">
        <v>52</v>
      </c>
      <c r="AR174" s="325" t="s">
        <v>59</v>
      </c>
      <c r="AS174" s="325" t="s">
        <v>52</v>
      </c>
      <c r="AT174" s="325" t="s">
        <v>52</v>
      </c>
    </row>
    <row r="175" spans="1:46" ht="15">
      <c r="A175" s="387" t="s">
        <v>425</v>
      </c>
      <c r="B175" s="300">
        <f>C175/D175</f>
        <v>0.97499999999999998</v>
      </c>
      <c r="C175" s="375">
        <f t="shared" ref="C175" si="145">COUNTIF(E175:AT175,"Yes")</f>
        <v>39</v>
      </c>
      <c r="D175" s="414" cm="1">
        <f t="array" ref="D175">SUM(COUNTIFS(E175:AT175,{"Yes","No"}))</f>
        <v>40</v>
      </c>
      <c r="E175" s="329" t="str">
        <f t="shared" ref="E175:AT175" si="146">IF(OR(E176="Yes",E177="Yes"),"Yes","-")</f>
        <v>Yes</v>
      </c>
      <c r="F175" s="329" t="str">
        <f>IF(OR(F176="Yes",F177="Yes"),"Yes","-")</f>
        <v>Yes</v>
      </c>
      <c r="G175" s="329" t="str">
        <f t="shared" si="146"/>
        <v>Yes</v>
      </c>
      <c r="H175" s="329" t="str">
        <f>IF(OR(H176="Yes",H177="Yes"),"Yes","-")</f>
        <v>Yes</v>
      </c>
      <c r="I175" s="329" t="str">
        <f t="shared" si="146"/>
        <v>Yes</v>
      </c>
      <c r="J175" s="329" t="str">
        <f t="shared" si="146"/>
        <v>Yes</v>
      </c>
      <c r="K175" s="329" t="str">
        <f t="shared" si="146"/>
        <v>Yes</v>
      </c>
      <c r="L175" s="329" t="str">
        <f t="shared" si="146"/>
        <v>Yes</v>
      </c>
      <c r="M175" s="329" t="str">
        <f t="shared" si="146"/>
        <v>Yes</v>
      </c>
      <c r="N175" s="329" t="str">
        <f t="shared" si="146"/>
        <v>Yes</v>
      </c>
      <c r="O175" s="329" t="str">
        <f t="shared" si="146"/>
        <v>Yes</v>
      </c>
      <c r="P175" s="329" t="str">
        <f t="shared" si="146"/>
        <v>Yes</v>
      </c>
      <c r="Q175" s="329" t="str">
        <f t="shared" si="146"/>
        <v>Yes</v>
      </c>
      <c r="R175" s="329" t="str">
        <f t="shared" si="146"/>
        <v>Yes</v>
      </c>
      <c r="S175" s="329" t="str">
        <f>IF(OR(S176="Yes",S177="Yes"),"Yes","-")</f>
        <v>Yes</v>
      </c>
      <c r="T175" s="329" t="str">
        <f>IF(OR(T176="Yes",T177="Yes"),"Yes","-")</f>
        <v>Yes</v>
      </c>
      <c r="U175" s="527" t="str">
        <f>IF(OR(U176="Yes",U177="Yes"),"Yes","-")</f>
        <v>Yes</v>
      </c>
      <c r="V175" s="330" t="str">
        <f>IF(OR(V176="Yes",V177="Yes"),"Yes","-")</f>
        <v>Yes</v>
      </c>
      <c r="W175" s="528" t="str">
        <f t="shared" si="146"/>
        <v>Yes</v>
      </c>
      <c r="X175" s="329" t="str">
        <f t="shared" si="146"/>
        <v>Yes</v>
      </c>
      <c r="Y175" s="329" t="s">
        <v>53</v>
      </c>
      <c r="Z175" s="329" t="str">
        <f t="shared" si="146"/>
        <v>Yes</v>
      </c>
      <c r="AA175" s="329" t="str">
        <f>IF(OR(AA176="Yes",AA177="Yes"),"Yes","-")</f>
        <v>Yes</v>
      </c>
      <c r="AB175" s="329" t="str">
        <f t="shared" si="146"/>
        <v>Yes</v>
      </c>
      <c r="AC175" s="329" t="str">
        <f>IF(OR(AC176="Yes",AC177="Yes"),"Yes","-")</f>
        <v>Yes</v>
      </c>
      <c r="AD175" s="329" t="str">
        <f>IF(OR(AD176="Yes",AD177="Yes"),"Yes","-")</f>
        <v>Yes</v>
      </c>
      <c r="AE175" s="329" t="str">
        <f>IF(OR(AE176="Yes",AE177="Yes"),"Yes","-")</f>
        <v>Yes</v>
      </c>
      <c r="AF175" s="329" t="str">
        <f t="shared" si="146"/>
        <v>Yes</v>
      </c>
      <c r="AG175" s="329" t="str">
        <f t="shared" si="146"/>
        <v>Yes</v>
      </c>
      <c r="AH175" s="329" t="str">
        <f t="shared" si="146"/>
        <v>Yes</v>
      </c>
      <c r="AI175" s="329" t="str">
        <f>IF(OR(AI176="Yes",AI177="Yes"),"Yes","-")</f>
        <v>Yes</v>
      </c>
      <c r="AJ175" s="329" t="str">
        <f t="shared" si="146"/>
        <v>-</v>
      </c>
      <c r="AK175" s="329" t="str">
        <f t="shared" si="146"/>
        <v>Yes</v>
      </c>
      <c r="AL175" s="329" t="str">
        <f>IF(OR(AL176="Yes",AL177="Yes"),"Yes","-")</f>
        <v>Yes</v>
      </c>
      <c r="AM175" s="329" t="str">
        <f t="shared" si="146"/>
        <v>Yes</v>
      </c>
      <c r="AN175" s="329" t="str">
        <f t="shared" si="146"/>
        <v>Yes</v>
      </c>
      <c r="AO175" s="329" t="str">
        <f t="shared" si="146"/>
        <v>Yes</v>
      </c>
      <c r="AP175" s="329" t="str">
        <f>IF(OR(AP176="Yes",AP177="Yes"),"Yes","-")</f>
        <v>Yes</v>
      </c>
      <c r="AQ175" s="329" t="str">
        <f t="shared" si="146"/>
        <v>Yes</v>
      </c>
      <c r="AR175" s="329" t="str">
        <f t="shared" si="146"/>
        <v>-</v>
      </c>
      <c r="AS175" s="329" t="str">
        <f t="shared" si="146"/>
        <v>Yes</v>
      </c>
      <c r="AT175" s="329" t="str">
        <f t="shared" si="146"/>
        <v>Yes</v>
      </c>
    </row>
    <row r="176" spans="1:46">
      <c r="A176" s="526" t="s">
        <v>426</v>
      </c>
      <c r="B176" s="300"/>
      <c r="C176" s="325"/>
      <c r="D176" s="333"/>
      <c r="E176" s="325" t="s">
        <v>52</v>
      </c>
      <c r="F176" s="278" t="s">
        <v>52</v>
      </c>
      <c r="G176" s="325" t="s">
        <v>52</v>
      </c>
      <c r="H176" s="278" t="s">
        <v>52</v>
      </c>
      <c r="I176" s="325" t="s">
        <v>52</v>
      </c>
      <c r="J176" s="278" t="s">
        <v>52</v>
      </c>
      <c r="K176" s="278" t="s">
        <v>52</v>
      </c>
      <c r="L176" s="278" t="s">
        <v>53</v>
      </c>
      <c r="M176" s="278" t="s">
        <v>52</v>
      </c>
      <c r="N176" s="331" t="s">
        <v>52</v>
      </c>
      <c r="O176" s="278" t="s">
        <v>52</v>
      </c>
      <c r="P176" s="278" t="s">
        <v>52</v>
      </c>
      <c r="Q176" s="325" t="s">
        <v>52</v>
      </c>
      <c r="R176" s="325" t="s">
        <v>52</v>
      </c>
      <c r="S176" s="278" t="s">
        <v>52</v>
      </c>
      <c r="T176" s="278" t="s">
        <v>52</v>
      </c>
      <c r="U176" s="392" t="s">
        <v>52</v>
      </c>
      <c r="V176" s="332" t="s">
        <v>52</v>
      </c>
      <c r="W176" s="323" t="s">
        <v>53</v>
      </c>
      <c r="X176" s="325" t="s">
        <v>52</v>
      </c>
      <c r="Y176" s="325" t="s">
        <v>59</v>
      </c>
      <c r="Z176" s="325" t="s">
        <v>52</v>
      </c>
      <c r="AA176" s="278" t="s">
        <v>52</v>
      </c>
      <c r="AB176" s="325" t="s">
        <v>53</v>
      </c>
      <c r="AC176" s="278" t="s">
        <v>52</v>
      </c>
      <c r="AD176" s="278" t="s">
        <v>52</v>
      </c>
      <c r="AE176" s="278" t="s">
        <v>52</v>
      </c>
      <c r="AF176" s="325" t="s">
        <v>52</v>
      </c>
      <c r="AG176" s="325" t="s">
        <v>52</v>
      </c>
      <c r="AH176" s="325" t="s">
        <v>52</v>
      </c>
      <c r="AI176" s="278" t="s">
        <v>52</v>
      </c>
      <c r="AJ176" s="325" t="s">
        <v>59</v>
      </c>
      <c r="AK176" s="325" t="s">
        <v>52</v>
      </c>
      <c r="AL176" s="278" t="s">
        <v>52</v>
      </c>
      <c r="AM176" s="325" t="s">
        <v>52</v>
      </c>
      <c r="AN176" s="325" t="s">
        <v>52</v>
      </c>
      <c r="AO176" s="325" t="s">
        <v>52</v>
      </c>
      <c r="AP176" s="278" t="s">
        <v>52</v>
      </c>
      <c r="AQ176" s="325" t="s">
        <v>52</v>
      </c>
      <c r="AR176" s="325" t="s">
        <v>59</v>
      </c>
      <c r="AS176" s="325" t="s">
        <v>52</v>
      </c>
      <c r="AT176" s="325" t="s">
        <v>52</v>
      </c>
    </row>
    <row r="177" spans="1:46">
      <c r="A177" s="526" t="s">
        <v>427</v>
      </c>
      <c r="B177" s="300"/>
      <c r="C177" s="325"/>
      <c r="D177" s="333"/>
      <c r="E177" s="325" t="s">
        <v>52</v>
      </c>
      <c r="F177" s="278" t="s">
        <v>52</v>
      </c>
      <c r="G177" s="325" t="s">
        <v>52</v>
      </c>
      <c r="H177" s="278" t="s">
        <v>52</v>
      </c>
      <c r="I177" s="325" t="s">
        <v>52</v>
      </c>
      <c r="J177" s="278" t="s">
        <v>52</v>
      </c>
      <c r="K177" s="278" t="s">
        <v>52</v>
      </c>
      <c r="L177" s="278" t="s">
        <v>52</v>
      </c>
      <c r="M177" s="278" t="s">
        <v>52</v>
      </c>
      <c r="N177" s="331" t="s">
        <v>52</v>
      </c>
      <c r="O177" s="278" t="s">
        <v>52</v>
      </c>
      <c r="P177" s="278" t="s">
        <v>52</v>
      </c>
      <c r="Q177" s="325" t="s">
        <v>52</v>
      </c>
      <c r="R177" s="325" t="s">
        <v>52</v>
      </c>
      <c r="S177" s="278" t="s">
        <v>52</v>
      </c>
      <c r="T177" s="278" t="s">
        <v>52</v>
      </c>
      <c r="U177" s="392" t="s">
        <v>52</v>
      </c>
      <c r="V177" s="332" t="s">
        <v>52</v>
      </c>
      <c r="W177" s="323" t="s">
        <v>52</v>
      </c>
      <c r="X177" s="325" t="s">
        <v>52</v>
      </c>
      <c r="Y177" s="325" t="s">
        <v>53</v>
      </c>
      <c r="Z177" s="325" t="s">
        <v>52</v>
      </c>
      <c r="AA177" s="278" t="s">
        <v>52</v>
      </c>
      <c r="AB177" s="325" t="s">
        <v>52</v>
      </c>
      <c r="AC177" s="278" t="s">
        <v>52</v>
      </c>
      <c r="AD177" s="278" t="s">
        <v>52</v>
      </c>
      <c r="AE177" s="278" t="s">
        <v>52</v>
      </c>
      <c r="AF177" s="325" t="s">
        <v>52</v>
      </c>
      <c r="AG177" s="325" t="s">
        <v>52</v>
      </c>
      <c r="AH177" s="325" t="s">
        <v>52</v>
      </c>
      <c r="AI177" s="278" t="s">
        <v>52</v>
      </c>
      <c r="AJ177" s="325" t="s">
        <v>59</v>
      </c>
      <c r="AK177" s="325" t="s">
        <v>53</v>
      </c>
      <c r="AL177" s="278" t="s">
        <v>52</v>
      </c>
      <c r="AM177" s="325" t="s">
        <v>52</v>
      </c>
      <c r="AN177" s="325" t="s">
        <v>52</v>
      </c>
      <c r="AO177" s="325" t="s">
        <v>52</v>
      </c>
      <c r="AP177" s="278" t="s">
        <v>52</v>
      </c>
      <c r="AQ177" s="325" t="s">
        <v>52</v>
      </c>
      <c r="AR177" s="325" t="s">
        <v>59</v>
      </c>
      <c r="AS177" s="325" t="s">
        <v>52</v>
      </c>
      <c r="AT177" s="325" t="s">
        <v>52</v>
      </c>
    </row>
    <row r="178" spans="1:46" ht="15">
      <c r="A178" s="387" t="s">
        <v>428</v>
      </c>
      <c r="B178" s="300">
        <f>C178/D178</f>
        <v>1</v>
      </c>
      <c r="C178" s="375">
        <f t="shared" ref="C178" si="147">COUNTIF(E178:AT178,"Yes")</f>
        <v>40</v>
      </c>
      <c r="D178" s="414" cm="1">
        <f t="array" ref="D178">SUM(COUNTIFS(E178:AT178,{"Yes","No"}))</f>
        <v>40</v>
      </c>
      <c r="E178" s="329" t="str">
        <f t="shared" ref="E178:AT178" si="148">IF(OR(E179="Yes",E180="Yes"),"Yes","-")</f>
        <v>Yes</v>
      </c>
      <c r="F178" s="329" t="str">
        <f>IF(OR(F179="Yes",F180="Yes"),"Yes","-")</f>
        <v>Yes</v>
      </c>
      <c r="G178" s="329" t="str">
        <f t="shared" si="148"/>
        <v>Yes</v>
      </c>
      <c r="H178" s="329" t="str">
        <f>IF(OR(H179="Yes",H180="Yes"),"Yes","-")</f>
        <v>Yes</v>
      </c>
      <c r="I178" s="329" t="str">
        <f t="shared" si="148"/>
        <v>Yes</v>
      </c>
      <c r="J178" s="329" t="str">
        <f t="shared" si="148"/>
        <v>Yes</v>
      </c>
      <c r="K178" s="329" t="str">
        <f t="shared" si="148"/>
        <v>Yes</v>
      </c>
      <c r="L178" s="329" t="str">
        <f t="shared" si="148"/>
        <v>Yes</v>
      </c>
      <c r="M178" s="329" t="str">
        <f t="shared" si="148"/>
        <v>Yes</v>
      </c>
      <c r="N178" s="329" t="str">
        <f t="shared" si="148"/>
        <v>Yes</v>
      </c>
      <c r="O178" s="329" t="str">
        <f t="shared" si="148"/>
        <v>Yes</v>
      </c>
      <c r="P178" s="329" t="str">
        <f t="shared" si="148"/>
        <v>Yes</v>
      </c>
      <c r="Q178" s="329" t="str">
        <f t="shared" si="148"/>
        <v>Yes</v>
      </c>
      <c r="R178" s="329" t="str">
        <f t="shared" si="148"/>
        <v>Yes</v>
      </c>
      <c r="S178" s="329" t="str">
        <f>IF(OR(S179="Yes",S180="Yes"),"Yes","-")</f>
        <v>Yes</v>
      </c>
      <c r="T178" s="329" t="str">
        <f>IF(OR(T179="Yes",T180="Yes"),"Yes","-")</f>
        <v>Yes</v>
      </c>
      <c r="U178" s="527" t="str">
        <f>IF(OR(U179="Yes",U180="Yes"),"Yes","-")</f>
        <v>Yes</v>
      </c>
      <c r="V178" s="330" t="str">
        <f>IF(OR(V179="Yes",V180="Yes"),"Yes","-")</f>
        <v>Yes</v>
      </c>
      <c r="W178" s="528" t="str">
        <f t="shared" si="148"/>
        <v>Yes</v>
      </c>
      <c r="X178" s="329" t="str">
        <f t="shared" si="148"/>
        <v>Yes</v>
      </c>
      <c r="Y178" s="329" t="str">
        <f t="shared" si="148"/>
        <v>Yes</v>
      </c>
      <c r="Z178" s="329" t="str">
        <f t="shared" si="148"/>
        <v>Yes</v>
      </c>
      <c r="AA178" s="329" t="str">
        <f>IF(OR(AA179="Yes",AA180="Yes"),"Yes","-")</f>
        <v>Yes</v>
      </c>
      <c r="AB178" s="329" t="str">
        <f t="shared" si="148"/>
        <v>Yes</v>
      </c>
      <c r="AC178" s="329" t="str">
        <f>IF(OR(AC179="Yes",AC180="Yes"),"Yes","-")</f>
        <v>Yes</v>
      </c>
      <c r="AD178" s="329" t="str">
        <f>IF(OR(AD179="Yes",AD180="Yes"),"Yes","-")</f>
        <v>Yes</v>
      </c>
      <c r="AE178" s="329" t="str">
        <f>IF(OR(AE179="Yes",AE180="Yes"),"Yes","-")</f>
        <v>Yes</v>
      </c>
      <c r="AF178" s="329" t="str">
        <f t="shared" si="148"/>
        <v>Yes</v>
      </c>
      <c r="AG178" s="329" t="str">
        <f t="shared" si="148"/>
        <v>Yes</v>
      </c>
      <c r="AH178" s="329" t="str">
        <f t="shared" si="148"/>
        <v>Yes</v>
      </c>
      <c r="AI178" s="329" t="str">
        <f>IF(OR(AI179="Yes",AI180="Yes"),"Yes","-")</f>
        <v>Yes</v>
      </c>
      <c r="AJ178" s="329" t="str">
        <f t="shared" si="148"/>
        <v>-</v>
      </c>
      <c r="AK178" s="329" t="str">
        <f t="shared" si="148"/>
        <v>Yes</v>
      </c>
      <c r="AL178" s="329" t="str">
        <f>IF(OR(AL179="Yes",AL180="Yes"),"Yes","-")</f>
        <v>Yes</v>
      </c>
      <c r="AM178" s="329" t="str">
        <f t="shared" si="148"/>
        <v>Yes</v>
      </c>
      <c r="AN178" s="329" t="str">
        <f t="shared" si="148"/>
        <v>Yes</v>
      </c>
      <c r="AO178" s="329" t="str">
        <f t="shared" si="148"/>
        <v>Yes</v>
      </c>
      <c r="AP178" s="329" t="str">
        <f>IF(OR(AP179="Yes",AP180="Yes"),"Yes","-")</f>
        <v>Yes</v>
      </c>
      <c r="AQ178" s="329" t="str">
        <f t="shared" si="148"/>
        <v>Yes</v>
      </c>
      <c r="AR178" s="329" t="str">
        <f t="shared" si="148"/>
        <v>-</v>
      </c>
      <c r="AS178" s="329" t="str">
        <f t="shared" si="148"/>
        <v>Yes</v>
      </c>
      <c r="AT178" s="329" t="str">
        <f t="shared" si="148"/>
        <v>Yes</v>
      </c>
    </row>
    <row r="179" spans="1:46">
      <c r="A179" s="526" t="s">
        <v>429</v>
      </c>
      <c r="B179" s="300"/>
      <c r="C179" s="325"/>
      <c r="D179" s="333"/>
      <c r="E179" s="325" t="s">
        <v>52</v>
      </c>
      <c r="F179" s="278" t="s">
        <v>52</v>
      </c>
      <c r="G179" s="325" t="s">
        <v>52</v>
      </c>
      <c r="H179" s="278" t="s">
        <v>52</v>
      </c>
      <c r="I179" s="325" t="s">
        <v>52</v>
      </c>
      <c r="J179" s="278" t="s">
        <v>52</v>
      </c>
      <c r="K179" s="278" t="s">
        <v>52</v>
      </c>
      <c r="L179" s="278" t="s">
        <v>52</v>
      </c>
      <c r="M179" s="278" t="s">
        <v>52</v>
      </c>
      <c r="N179" s="331" t="s">
        <v>52</v>
      </c>
      <c r="O179" s="278" t="s">
        <v>52</v>
      </c>
      <c r="P179" s="278" t="s">
        <v>52</v>
      </c>
      <c r="Q179" s="325" t="s">
        <v>52</v>
      </c>
      <c r="R179" s="325" t="s">
        <v>52</v>
      </c>
      <c r="S179" s="278" t="s">
        <v>52</v>
      </c>
      <c r="T179" s="278" t="s">
        <v>52</v>
      </c>
      <c r="U179" s="392" t="s">
        <v>52</v>
      </c>
      <c r="V179" s="332" t="s">
        <v>52</v>
      </c>
      <c r="W179" s="323" t="s">
        <v>52</v>
      </c>
      <c r="X179" s="325" t="s">
        <v>52</v>
      </c>
      <c r="Y179" s="325" t="s">
        <v>52</v>
      </c>
      <c r="Z179" s="325" t="s">
        <v>52</v>
      </c>
      <c r="AA179" s="278" t="s">
        <v>52</v>
      </c>
      <c r="AB179" s="325" t="s">
        <v>53</v>
      </c>
      <c r="AC179" s="278" t="s">
        <v>52</v>
      </c>
      <c r="AD179" s="278" t="s">
        <v>52</v>
      </c>
      <c r="AE179" s="278" t="s">
        <v>52</v>
      </c>
      <c r="AF179" s="325" t="s">
        <v>52</v>
      </c>
      <c r="AG179" s="325" t="s">
        <v>52</v>
      </c>
      <c r="AH179" s="325" t="s">
        <v>52</v>
      </c>
      <c r="AI179" s="278" t="s">
        <v>52</v>
      </c>
      <c r="AJ179" s="325" t="s">
        <v>59</v>
      </c>
      <c r="AK179" s="325" t="s">
        <v>52</v>
      </c>
      <c r="AL179" s="278" t="s">
        <v>52</v>
      </c>
      <c r="AM179" s="325" t="s">
        <v>52</v>
      </c>
      <c r="AN179" s="325" t="s">
        <v>52</v>
      </c>
      <c r="AO179" s="325" t="s">
        <v>52</v>
      </c>
      <c r="AP179" s="278" t="s">
        <v>52</v>
      </c>
      <c r="AQ179" s="325" t="s">
        <v>52</v>
      </c>
      <c r="AR179" s="325" t="s">
        <v>59</v>
      </c>
      <c r="AS179" s="325" t="s">
        <v>52</v>
      </c>
      <c r="AT179" s="325" t="s">
        <v>52</v>
      </c>
    </row>
    <row r="180" spans="1:46">
      <c r="A180" s="526" t="s">
        <v>430</v>
      </c>
      <c r="B180" s="300"/>
      <c r="C180" s="325"/>
      <c r="D180" s="333"/>
      <c r="E180" s="325" t="s">
        <v>52</v>
      </c>
      <c r="F180" s="278" t="s">
        <v>52</v>
      </c>
      <c r="G180" s="325" t="s">
        <v>52</v>
      </c>
      <c r="H180" s="278" t="s">
        <v>52</v>
      </c>
      <c r="I180" s="325" t="s">
        <v>52</v>
      </c>
      <c r="J180" s="278" t="s">
        <v>52</v>
      </c>
      <c r="K180" s="278" t="s">
        <v>52</v>
      </c>
      <c r="L180" s="278" t="s">
        <v>52</v>
      </c>
      <c r="M180" s="278" t="s">
        <v>52</v>
      </c>
      <c r="N180" s="331" t="s">
        <v>52</v>
      </c>
      <c r="O180" s="278" t="s">
        <v>52</v>
      </c>
      <c r="P180" s="278" t="s">
        <v>52</v>
      </c>
      <c r="Q180" s="325" t="s">
        <v>52</v>
      </c>
      <c r="R180" s="325" t="s">
        <v>52</v>
      </c>
      <c r="S180" s="278" t="s">
        <v>52</v>
      </c>
      <c r="T180" s="278" t="s">
        <v>52</v>
      </c>
      <c r="U180" s="392" t="s">
        <v>52</v>
      </c>
      <c r="V180" s="332" t="s">
        <v>52</v>
      </c>
      <c r="W180" s="323" t="s">
        <v>52</v>
      </c>
      <c r="X180" s="325" t="s">
        <v>52</v>
      </c>
      <c r="Y180" s="325" t="s">
        <v>52</v>
      </c>
      <c r="Z180" s="325" t="s">
        <v>52</v>
      </c>
      <c r="AA180" s="278" t="s">
        <v>52</v>
      </c>
      <c r="AB180" s="325" t="s">
        <v>52</v>
      </c>
      <c r="AC180" s="278" t="s">
        <v>52</v>
      </c>
      <c r="AD180" s="278" t="s">
        <v>52</v>
      </c>
      <c r="AE180" s="278" t="s">
        <v>52</v>
      </c>
      <c r="AF180" s="325" t="s">
        <v>52</v>
      </c>
      <c r="AG180" s="325" t="s">
        <v>52</v>
      </c>
      <c r="AH180" s="325" t="s">
        <v>52</v>
      </c>
      <c r="AI180" s="278" t="s">
        <v>52</v>
      </c>
      <c r="AJ180" s="325" t="s">
        <v>59</v>
      </c>
      <c r="AK180" s="325" t="s">
        <v>52</v>
      </c>
      <c r="AL180" s="278" t="s">
        <v>52</v>
      </c>
      <c r="AM180" s="325" t="s">
        <v>52</v>
      </c>
      <c r="AN180" s="325" t="s">
        <v>52</v>
      </c>
      <c r="AO180" s="325" t="s">
        <v>52</v>
      </c>
      <c r="AP180" s="278" t="s">
        <v>52</v>
      </c>
      <c r="AQ180" s="325" t="s">
        <v>52</v>
      </c>
      <c r="AR180" s="325" t="s">
        <v>59</v>
      </c>
      <c r="AS180" s="325" t="s">
        <v>52</v>
      </c>
      <c r="AT180" s="325" t="s">
        <v>52</v>
      </c>
    </row>
    <row r="181" spans="1:46" ht="15">
      <c r="A181" s="387" t="s">
        <v>431</v>
      </c>
      <c r="B181" s="300">
        <f>C181/D181</f>
        <v>0.86842105263157898</v>
      </c>
      <c r="C181" s="375">
        <f t="shared" ref="C181" si="149">COUNTIF(E181:AT181,"Yes")</f>
        <v>33</v>
      </c>
      <c r="D181" s="414" cm="1">
        <f t="array" ref="D181">SUM(COUNTIFS(E181:AT181,{"Yes","No"}))</f>
        <v>38</v>
      </c>
      <c r="E181" s="329" t="s">
        <v>53</v>
      </c>
      <c r="F181" s="329" t="str">
        <f>IF(OR(F182="Yes",F183="Yes"),"Yes","-")</f>
        <v>Yes</v>
      </c>
      <c r="G181" s="329" t="s">
        <v>53</v>
      </c>
      <c r="H181" s="329" t="str">
        <f>IF(OR(H182="Yes",H183="Yes"),"Yes","-")</f>
        <v>Yes</v>
      </c>
      <c r="I181" s="329" t="str">
        <f t="shared" ref="I181:AT181" si="150">IF(OR(I182="Yes",I183="Yes"),"Yes","-")</f>
        <v>Yes</v>
      </c>
      <c r="J181" s="329" t="str">
        <f t="shared" si="150"/>
        <v>Yes</v>
      </c>
      <c r="K181" s="329" t="str">
        <f t="shared" si="150"/>
        <v>Yes</v>
      </c>
      <c r="L181" s="329" t="str">
        <f t="shared" si="150"/>
        <v>Yes</v>
      </c>
      <c r="M181" s="329" t="str">
        <f t="shared" si="150"/>
        <v>Yes</v>
      </c>
      <c r="N181" s="329" t="str">
        <f t="shared" si="150"/>
        <v>Yes</v>
      </c>
      <c r="O181" s="329" t="str">
        <f t="shared" si="150"/>
        <v>Yes</v>
      </c>
      <c r="P181" s="329" t="str">
        <f t="shared" si="150"/>
        <v>Yes</v>
      </c>
      <c r="Q181" s="329" t="s">
        <v>53</v>
      </c>
      <c r="R181" s="329" t="str">
        <f t="shared" si="150"/>
        <v>Yes</v>
      </c>
      <c r="S181" s="329" t="s">
        <v>53</v>
      </c>
      <c r="T181" s="329" t="str">
        <f>IF(OR(T182="Yes",T183="Yes"),"Yes","-")</f>
        <v>Yes</v>
      </c>
      <c r="U181" s="527" t="s">
        <v>53</v>
      </c>
      <c r="V181" s="330" t="str">
        <f>IF(OR(V182="Yes",V183="Yes"),"Yes","-")</f>
        <v>-</v>
      </c>
      <c r="W181" s="528" t="str">
        <f t="shared" si="150"/>
        <v>-</v>
      </c>
      <c r="X181" s="329" t="str">
        <f t="shared" si="150"/>
        <v>Yes</v>
      </c>
      <c r="Y181" s="329" t="str">
        <f t="shared" si="150"/>
        <v>Yes</v>
      </c>
      <c r="Z181" s="329" t="str">
        <f t="shared" si="150"/>
        <v>Yes</v>
      </c>
      <c r="AA181" s="329" t="str">
        <f>IF(OR(AA182="Yes",AA183="Yes"),"Yes","-")</f>
        <v>Yes</v>
      </c>
      <c r="AB181" s="329" t="str">
        <f t="shared" si="150"/>
        <v>Yes</v>
      </c>
      <c r="AC181" s="329" t="str">
        <f>IF(OR(AC182="Yes",AC183="Yes"),"Yes","-")</f>
        <v>Yes</v>
      </c>
      <c r="AD181" s="329" t="str">
        <f>IF(OR(AD182="Yes",AD183="Yes"),"Yes","-")</f>
        <v>Yes</v>
      </c>
      <c r="AE181" s="329" t="str">
        <f>IF(OR(AE182="Yes",AE183="Yes"),"Yes","-")</f>
        <v>Yes</v>
      </c>
      <c r="AF181" s="329" t="str">
        <f t="shared" si="150"/>
        <v>Yes</v>
      </c>
      <c r="AG181" s="329" t="str">
        <f t="shared" si="150"/>
        <v>Yes</v>
      </c>
      <c r="AH181" s="329" t="str">
        <f t="shared" si="150"/>
        <v>Yes</v>
      </c>
      <c r="AI181" s="329" t="str">
        <f>IF(OR(AI182="Yes",AI183="Yes"),"Yes","-")</f>
        <v>Yes</v>
      </c>
      <c r="AJ181" s="329" t="str">
        <f t="shared" si="150"/>
        <v>-</v>
      </c>
      <c r="AK181" s="329" t="str">
        <f t="shared" si="150"/>
        <v>Yes</v>
      </c>
      <c r="AL181" s="329" t="str">
        <f>IF(OR(AL182="Yes",AL183="Yes"),"Yes","-")</f>
        <v>Yes</v>
      </c>
      <c r="AM181" s="329" t="str">
        <f t="shared" si="150"/>
        <v>Yes</v>
      </c>
      <c r="AN181" s="329" t="str">
        <f t="shared" si="150"/>
        <v>Yes</v>
      </c>
      <c r="AO181" s="329" t="str">
        <f t="shared" si="150"/>
        <v>Yes</v>
      </c>
      <c r="AP181" s="329" t="str">
        <f>IF(OR(AP182="Yes",AP183="Yes"),"Yes","-")</f>
        <v>Yes</v>
      </c>
      <c r="AQ181" s="329" t="str">
        <f t="shared" si="150"/>
        <v>Yes</v>
      </c>
      <c r="AR181" s="329" t="str">
        <f t="shared" si="150"/>
        <v>-</v>
      </c>
      <c r="AS181" s="329" t="str">
        <f t="shared" si="150"/>
        <v>Yes</v>
      </c>
      <c r="AT181" s="329" t="str">
        <f t="shared" si="150"/>
        <v>Yes</v>
      </c>
    </row>
    <row r="182" spans="1:46">
      <c r="A182" s="526" t="s">
        <v>432</v>
      </c>
      <c r="B182" s="300"/>
      <c r="C182" s="325"/>
      <c r="D182" s="333"/>
      <c r="E182" s="325" t="s">
        <v>53</v>
      </c>
      <c r="F182" s="278" t="s">
        <v>52</v>
      </c>
      <c r="G182" s="325" t="s">
        <v>53</v>
      </c>
      <c r="H182" s="278" t="s">
        <v>52</v>
      </c>
      <c r="I182" s="325" t="s">
        <v>52</v>
      </c>
      <c r="J182" s="278" t="s">
        <v>52</v>
      </c>
      <c r="K182" s="278" t="s">
        <v>52</v>
      </c>
      <c r="L182" s="278" t="s">
        <v>52</v>
      </c>
      <c r="M182" s="278" t="s">
        <v>52</v>
      </c>
      <c r="N182" s="331" t="s">
        <v>52</v>
      </c>
      <c r="O182" s="278" t="s">
        <v>52</v>
      </c>
      <c r="P182" s="278" t="s">
        <v>52</v>
      </c>
      <c r="Q182" s="325" t="s">
        <v>53</v>
      </c>
      <c r="R182" s="325" t="s">
        <v>52</v>
      </c>
      <c r="S182" s="325" t="s">
        <v>53</v>
      </c>
      <c r="T182" s="278" t="s">
        <v>52</v>
      </c>
      <c r="U182" s="392" t="s">
        <v>53</v>
      </c>
      <c r="V182" s="333" t="s">
        <v>53</v>
      </c>
      <c r="W182" s="323" t="s">
        <v>59</v>
      </c>
      <c r="X182" s="325" t="s">
        <v>52</v>
      </c>
      <c r="Y182" s="325" t="s">
        <v>52</v>
      </c>
      <c r="Z182" s="325" t="s">
        <v>52</v>
      </c>
      <c r="AA182" s="278" t="s">
        <v>52</v>
      </c>
      <c r="AB182" s="325" t="s">
        <v>53</v>
      </c>
      <c r="AC182" s="278" t="s">
        <v>52</v>
      </c>
      <c r="AD182" s="278" t="s">
        <v>52</v>
      </c>
      <c r="AE182" s="278" t="s">
        <v>52</v>
      </c>
      <c r="AF182" s="325" t="s">
        <v>52</v>
      </c>
      <c r="AG182" s="325" t="s">
        <v>52</v>
      </c>
      <c r="AH182" s="325" t="s">
        <v>52</v>
      </c>
      <c r="AI182" s="278" t="s">
        <v>52</v>
      </c>
      <c r="AJ182" s="325" t="s">
        <v>59</v>
      </c>
      <c r="AK182" s="325" t="s">
        <v>52</v>
      </c>
      <c r="AL182" s="278" t="s">
        <v>52</v>
      </c>
      <c r="AM182" s="325" t="s">
        <v>52</v>
      </c>
      <c r="AN182" s="325" t="s">
        <v>52</v>
      </c>
      <c r="AO182" s="325" t="s">
        <v>52</v>
      </c>
      <c r="AP182" s="278" t="s">
        <v>52</v>
      </c>
      <c r="AQ182" s="325" t="s">
        <v>52</v>
      </c>
      <c r="AR182" s="325" t="s">
        <v>59</v>
      </c>
      <c r="AS182" s="325" t="s">
        <v>52</v>
      </c>
      <c r="AT182" s="325" t="s">
        <v>52</v>
      </c>
    </row>
    <row r="183" spans="1:46">
      <c r="A183" s="526" t="s">
        <v>433</v>
      </c>
      <c r="B183" s="300"/>
      <c r="C183" s="325"/>
      <c r="D183" s="333"/>
      <c r="E183" s="325" t="s">
        <v>53</v>
      </c>
      <c r="F183" s="278" t="s">
        <v>52</v>
      </c>
      <c r="G183" s="325" t="s">
        <v>53</v>
      </c>
      <c r="H183" s="278" t="s">
        <v>52</v>
      </c>
      <c r="I183" s="325" t="s">
        <v>52</v>
      </c>
      <c r="J183" s="278" t="s">
        <v>52</v>
      </c>
      <c r="K183" s="278" t="s">
        <v>52</v>
      </c>
      <c r="L183" s="278" t="s">
        <v>52</v>
      </c>
      <c r="M183" s="278" t="s">
        <v>52</v>
      </c>
      <c r="N183" s="331" t="s">
        <v>52</v>
      </c>
      <c r="O183" s="278" t="s">
        <v>52</v>
      </c>
      <c r="P183" s="325" t="s">
        <v>53</v>
      </c>
      <c r="Q183" s="325" t="s">
        <v>53</v>
      </c>
      <c r="R183" s="325" t="s">
        <v>52</v>
      </c>
      <c r="S183" s="325" t="s">
        <v>53</v>
      </c>
      <c r="T183" s="278" t="s">
        <v>52</v>
      </c>
      <c r="U183" s="392" t="s">
        <v>53</v>
      </c>
      <c r="V183" s="333" t="s">
        <v>59</v>
      </c>
      <c r="W183" s="323" t="s">
        <v>59</v>
      </c>
      <c r="X183" s="325" t="s">
        <v>52</v>
      </c>
      <c r="Y183" s="325" t="s">
        <v>52</v>
      </c>
      <c r="Z183" s="325" t="s">
        <v>52</v>
      </c>
      <c r="AA183" s="278" t="s">
        <v>52</v>
      </c>
      <c r="AB183" s="325" t="s">
        <v>52</v>
      </c>
      <c r="AC183" s="278" t="s">
        <v>52</v>
      </c>
      <c r="AD183" s="278" t="s">
        <v>52</v>
      </c>
      <c r="AE183" s="278" t="s">
        <v>52</v>
      </c>
      <c r="AF183" s="325" t="s">
        <v>52</v>
      </c>
      <c r="AG183" s="325" t="s">
        <v>52</v>
      </c>
      <c r="AH183" s="325" t="s">
        <v>52</v>
      </c>
      <c r="AI183" s="325" t="s">
        <v>59</v>
      </c>
      <c r="AJ183" s="325" t="s">
        <v>59</v>
      </c>
      <c r="AK183" s="325" t="s">
        <v>53</v>
      </c>
      <c r="AL183" s="278" t="s">
        <v>52</v>
      </c>
      <c r="AM183" s="325" t="s">
        <v>52</v>
      </c>
      <c r="AN183" s="325" t="s">
        <v>52</v>
      </c>
      <c r="AO183" s="325" t="s">
        <v>52</v>
      </c>
      <c r="AP183" s="278" t="s">
        <v>52</v>
      </c>
      <c r="AQ183" s="325" t="s">
        <v>52</v>
      </c>
      <c r="AR183" s="325" t="s">
        <v>59</v>
      </c>
      <c r="AS183" s="325" t="s">
        <v>52</v>
      </c>
      <c r="AT183" s="325" t="s">
        <v>52</v>
      </c>
    </row>
    <row r="184" spans="1:46" ht="15">
      <c r="A184" s="387" t="s">
        <v>434</v>
      </c>
      <c r="B184" s="300">
        <f>C184/D184</f>
        <v>0.875</v>
      </c>
      <c r="C184" s="375">
        <f t="shared" ref="C184" si="151">COUNTIF(E184:AT184,"Yes")</f>
        <v>35</v>
      </c>
      <c r="D184" s="414" cm="1">
        <f t="array" ref="D184">SUM(COUNTIFS(E184:AT184,{"Yes","No"}))</f>
        <v>40</v>
      </c>
      <c r="E184" s="329" t="str">
        <f t="shared" ref="E184:AT184" si="152">IF(OR(E185="Yes",E186="Yes"),"Yes","-")</f>
        <v>Yes</v>
      </c>
      <c r="F184" s="329" t="str">
        <f>IF(OR(F185="Yes",F186="Yes"),"Yes","-")</f>
        <v>Yes</v>
      </c>
      <c r="G184" s="329" t="str">
        <f t="shared" si="152"/>
        <v>Yes</v>
      </c>
      <c r="H184" s="329" t="str">
        <f>IF(OR(H185="Yes",H186="Yes"),"Yes","-")</f>
        <v>Yes</v>
      </c>
      <c r="I184" s="329" t="s">
        <v>53</v>
      </c>
      <c r="J184" s="329" t="str">
        <f t="shared" ref="J184:P184" si="153">IF(OR(J185="Yes",J186="Yes"),"Yes","-")</f>
        <v>Yes</v>
      </c>
      <c r="K184" s="329" t="str">
        <f t="shared" si="153"/>
        <v>Yes</v>
      </c>
      <c r="L184" s="329" t="str">
        <f t="shared" si="153"/>
        <v>Yes</v>
      </c>
      <c r="M184" s="329" t="str">
        <f t="shared" si="153"/>
        <v>Yes</v>
      </c>
      <c r="N184" s="329" t="str">
        <f t="shared" si="153"/>
        <v>Yes</v>
      </c>
      <c r="O184" s="329" t="str">
        <f t="shared" si="153"/>
        <v>Yes</v>
      </c>
      <c r="P184" s="329" t="str">
        <f t="shared" si="153"/>
        <v>Yes</v>
      </c>
      <c r="Q184" s="329" t="str">
        <f t="shared" si="152"/>
        <v>Yes</v>
      </c>
      <c r="R184" s="329" t="str">
        <f t="shared" si="152"/>
        <v>Yes</v>
      </c>
      <c r="S184" s="329" t="str">
        <f>IF(OR(S185="Yes",S186="Yes"),"Yes","-")</f>
        <v>Yes</v>
      </c>
      <c r="T184" s="329" t="str">
        <f>IF(OR(T185="Yes",T186="Yes"),"Yes","-")</f>
        <v>Yes</v>
      </c>
      <c r="U184" s="527" t="s">
        <v>53</v>
      </c>
      <c r="V184" s="330" t="s">
        <v>53</v>
      </c>
      <c r="W184" s="528" t="str">
        <f t="shared" si="152"/>
        <v>Yes</v>
      </c>
      <c r="X184" s="329" t="str">
        <f t="shared" si="152"/>
        <v>Yes</v>
      </c>
      <c r="Y184" s="329" t="s">
        <v>53</v>
      </c>
      <c r="Z184" s="329" t="str">
        <f t="shared" si="152"/>
        <v>Yes</v>
      </c>
      <c r="AA184" s="329" t="s">
        <v>53</v>
      </c>
      <c r="AB184" s="329" t="str">
        <f t="shared" si="152"/>
        <v>Yes</v>
      </c>
      <c r="AC184" s="329" t="str">
        <f>IF(OR(AC185="Yes",AC186="Yes"),"Yes","-")</f>
        <v>Yes</v>
      </c>
      <c r="AD184" s="329" t="str">
        <f>IF(OR(AD185="Yes",AD186="Yes"),"Yes","-")</f>
        <v>Yes</v>
      </c>
      <c r="AE184" s="329" t="str">
        <f>IF(OR(AE185="Yes",AE186="Yes"),"Yes","-")</f>
        <v>Yes</v>
      </c>
      <c r="AF184" s="329" t="str">
        <f t="shared" si="152"/>
        <v>Yes</v>
      </c>
      <c r="AG184" s="329" t="str">
        <f t="shared" si="152"/>
        <v>Yes</v>
      </c>
      <c r="AH184" s="329" t="str">
        <f t="shared" si="152"/>
        <v>Yes</v>
      </c>
      <c r="AI184" s="329" t="str">
        <f>IF(OR(AI185="Yes",AI186="Yes"),"Yes","-")</f>
        <v>Yes</v>
      </c>
      <c r="AJ184" s="329" t="str">
        <f t="shared" si="152"/>
        <v>-</v>
      </c>
      <c r="AK184" s="329" t="str">
        <f t="shared" si="152"/>
        <v>Yes</v>
      </c>
      <c r="AL184" s="329" t="str">
        <f>IF(OR(AL185="Yes",AL186="Yes"),"Yes","-")</f>
        <v>Yes</v>
      </c>
      <c r="AM184" s="329" t="str">
        <f t="shared" si="152"/>
        <v>Yes</v>
      </c>
      <c r="AN184" s="329" t="str">
        <f t="shared" si="152"/>
        <v>Yes</v>
      </c>
      <c r="AO184" s="329" t="str">
        <f t="shared" si="152"/>
        <v>Yes</v>
      </c>
      <c r="AP184" s="329" t="str">
        <f>IF(OR(AP185="Yes",AP186="Yes"),"Yes","-")</f>
        <v>Yes</v>
      </c>
      <c r="AQ184" s="329" t="str">
        <f t="shared" si="152"/>
        <v>Yes</v>
      </c>
      <c r="AR184" s="329" t="str">
        <f t="shared" si="152"/>
        <v>-</v>
      </c>
      <c r="AS184" s="329" t="str">
        <f t="shared" si="152"/>
        <v>Yes</v>
      </c>
      <c r="AT184" s="329" t="str">
        <f t="shared" si="152"/>
        <v>Yes</v>
      </c>
    </row>
    <row r="185" spans="1:46">
      <c r="A185" s="526" t="s">
        <v>435</v>
      </c>
      <c r="B185" s="300"/>
      <c r="C185" s="325"/>
      <c r="D185" s="333"/>
      <c r="E185" s="325" t="s">
        <v>52</v>
      </c>
      <c r="F185" s="278" t="s">
        <v>52</v>
      </c>
      <c r="G185" s="325" t="s">
        <v>52</v>
      </c>
      <c r="H185" s="278" t="s">
        <v>52</v>
      </c>
      <c r="I185" s="325" t="s">
        <v>53</v>
      </c>
      <c r="J185" s="278" t="s">
        <v>52</v>
      </c>
      <c r="K185" s="278" t="s">
        <v>52</v>
      </c>
      <c r="L185" s="278" t="s">
        <v>52</v>
      </c>
      <c r="M185" s="278" t="s">
        <v>52</v>
      </c>
      <c r="N185" s="331" t="s">
        <v>52</v>
      </c>
      <c r="O185" s="278" t="s">
        <v>52</v>
      </c>
      <c r="P185" s="278" t="s">
        <v>52</v>
      </c>
      <c r="Q185" s="325" t="s">
        <v>52</v>
      </c>
      <c r="R185" s="325" t="s">
        <v>52</v>
      </c>
      <c r="S185" s="278" t="s">
        <v>52</v>
      </c>
      <c r="T185" s="278" t="s">
        <v>52</v>
      </c>
      <c r="U185" s="392" t="s">
        <v>53</v>
      </c>
      <c r="V185" s="333" t="s">
        <v>53</v>
      </c>
      <c r="W185" s="323" t="s">
        <v>53</v>
      </c>
      <c r="X185" s="325" t="s">
        <v>52</v>
      </c>
      <c r="Y185" s="325" t="s">
        <v>59</v>
      </c>
      <c r="Z185" s="325" t="s">
        <v>52</v>
      </c>
      <c r="AA185" s="278" t="s">
        <v>53</v>
      </c>
      <c r="AB185" s="325" t="s">
        <v>53</v>
      </c>
      <c r="AC185" s="278" t="s">
        <v>52</v>
      </c>
      <c r="AD185" s="278" t="s">
        <v>52</v>
      </c>
      <c r="AE185" s="278" t="s">
        <v>52</v>
      </c>
      <c r="AF185" s="325" t="s">
        <v>52</v>
      </c>
      <c r="AG185" s="325" t="s">
        <v>52</v>
      </c>
      <c r="AH185" s="325" t="s">
        <v>52</v>
      </c>
      <c r="AI185" s="278" t="s">
        <v>52</v>
      </c>
      <c r="AJ185" s="325" t="s">
        <v>59</v>
      </c>
      <c r="AK185" s="325" t="s">
        <v>52</v>
      </c>
      <c r="AL185" s="278" t="s">
        <v>52</v>
      </c>
      <c r="AM185" s="325" t="s">
        <v>52</v>
      </c>
      <c r="AN185" s="325" t="s">
        <v>52</v>
      </c>
      <c r="AO185" s="325" t="s">
        <v>52</v>
      </c>
      <c r="AP185" s="278" t="s">
        <v>52</v>
      </c>
      <c r="AQ185" s="325" t="s">
        <v>52</v>
      </c>
      <c r="AR185" s="325" t="s">
        <v>59</v>
      </c>
      <c r="AS185" s="325" t="s">
        <v>52</v>
      </c>
      <c r="AT185" s="325" t="s">
        <v>52</v>
      </c>
    </row>
    <row r="186" spans="1:46">
      <c r="A186" s="526" t="s">
        <v>436</v>
      </c>
      <c r="B186" s="300"/>
      <c r="C186" s="325"/>
      <c r="D186" s="333"/>
      <c r="E186" s="325" t="s">
        <v>52</v>
      </c>
      <c r="F186" s="278" t="s">
        <v>52</v>
      </c>
      <c r="G186" s="325" t="s">
        <v>52</v>
      </c>
      <c r="H186" s="278" t="s">
        <v>52</v>
      </c>
      <c r="I186" s="325" t="s">
        <v>53</v>
      </c>
      <c r="J186" s="278" t="s">
        <v>52</v>
      </c>
      <c r="K186" s="278" t="s">
        <v>52</v>
      </c>
      <c r="L186" s="278" t="s">
        <v>52</v>
      </c>
      <c r="M186" s="278" t="s">
        <v>52</v>
      </c>
      <c r="N186" s="331" t="s">
        <v>52</v>
      </c>
      <c r="O186" s="278" t="s">
        <v>52</v>
      </c>
      <c r="P186" s="278" t="s">
        <v>52</v>
      </c>
      <c r="Q186" s="325" t="s">
        <v>52</v>
      </c>
      <c r="R186" s="325" t="s">
        <v>52</v>
      </c>
      <c r="S186" s="278" t="s">
        <v>52</v>
      </c>
      <c r="T186" s="278" t="s">
        <v>52</v>
      </c>
      <c r="U186" s="392" t="s">
        <v>53</v>
      </c>
      <c r="V186" s="333" t="s">
        <v>53</v>
      </c>
      <c r="W186" s="323" t="s">
        <v>52</v>
      </c>
      <c r="X186" s="325" t="s">
        <v>52</v>
      </c>
      <c r="Y186" s="325" t="s">
        <v>53</v>
      </c>
      <c r="Z186" s="325" t="s">
        <v>52</v>
      </c>
      <c r="AA186" s="278" t="s">
        <v>53</v>
      </c>
      <c r="AB186" s="325" t="s">
        <v>52</v>
      </c>
      <c r="AC186" s="278" t="s">
        <v>52</v>
      </c>
      <c r="AD186" s="278" t="s">
        <v>52</v>
      </c>
      <c r="AE186" s="278" t="s">
        <v>52</v>
      </c>
      <c r="AF186" s="325" t="s">
        <v>52</v>
      </c>
      <c r="AG186" s="325" t="s">
        <v>52</v>
      </c>
      <c r="AH186" s="325" t="s">
        <v>52</v>
      </c>
      <c r="AI186" s="278" t="s">
        <v>52</v>
      </c>
      <c r="AJ186" s="325" t="s">
        <v>59</v>
      </c>
      <c r="AK186" s="325" t="s">
        <v>53</v>
      </c>
      <c r="AL186" s="278" t="s">
        <v>52</v>
      </c>
      <c r="AM186" s="325" t="s">
        <v>52</v>
      </c>
      <c r="AN186" s="325" t="s">
        <v>52</v>
      </c>
      <c r="AO186" s="325" t="s">
        <v>52</v>
      </c>
      <c r="AP186" s="278" t="s">
        <v>52</v>
      </c>
      <c r="AQ186" s="325" t="s">
        <v>52</v>
      </c>
      <c r="AR186" s="325" t="s">
        <v>59</v>
      </c>
      <c r="AS186" s="325" t="s">
        <v>52</v>
      </c>
      <c r="AT186" s="325" t="s">
        <v>52</v>
      </c>
    </row>
    <row r="187" spans="1:46" ht="15">
      <c r="A187" s="387" t="s">
        <v>437</v>
      </c>
      <c r="B187" s="300">
        <f>C187/D187</f>
        <v>0.80555555555555558</v>
      </c>
      <c r="C187" s="375">
        <f t="shared" ref="C187" si="154">COUNTIF(E187:AT187,"Yes")</f>
        <v>29</v>
      </c>
      <c r="D187" s="414" cm="1">
        <f t="array" ref="D187">SUM(COUNTIFS(E187:AT187,{"Yes","No"}))</f>
        <v>36</v>
      </c>
      <c r="E187" s="329" t="str">
        <f t="shared" ref="E187:AT187" si="155">IF(OR(E188="Yes",E189="Yes"),"Yes","-")</f>
        <v>Yes</v>
      </c>
      <c r="F187" s="329" t="str">
        <f>IF(OR(F188="Yes",F189="Yes"),"Yes","-")</f>
        <v>-</v>
      </c>
      <c r="G187" s="329" t="str">
        <f t="shared" si="155"/>
        <v>Yes</v>
      </c>
      <c r="H187" s="329" t="s">
        <v>53</v>
      </c>
      <c r="I187" s="329" t="str">
        <f t="shared" si="155"/>
        <v>Yes</v>
      </c>
      <c r="J187" s="329" t="str">
        <f t="shared" si="155"/>
        <v>-</v>
      </c>
      <c r="K187" s="329" t="str">
        <f t="shared" si="155"/>
        <v>Yes</v>
      </c>
      <c r="L187" s="329" t="s">
        <v>53</v>
      </c>
      <c r="M187" s="329" t="str">
        <f t="shared" si="155"/>
        <v>-</v>
      </c>
      <c r="N187" s="329" t="str">
        <f t="shared" si="155"/>
        <v>Yes</v>
      </c>
      <c r="O187" s="329" t="s">
        <v>53</v>
      </c>
      <c r="P187" s="329" t="str">
        <f t="shared" si="155"/>
        <v>Yes</v>
      </c>
      <c r="Q187" s="329" t="str">
        <f t="shared" si="155"/>
        <v>Yes</v>
      </c>
      <c r="R187" s="329" t="str">
        <f t="shared" si="155"/>
        <v>Yes</v>
      </c>
      <c r="S187" s="329" t="str">
        <f>IF(OR(S188="Yes",S189="Yes"),"Yes","-")</f>
        <v>Yes</v>
      </c>
      <c r="T187" s="329" t="str">
        <f>IF(OR(T188="Yes",T189="Yes"),"Yes","-")</f>
        <v>Yes</v>
      </c>
      <c r="U187" s="527" t="str">
        <f>IF(OR(U188="Yes",U189="Yes"),"Yes","-")</f>
        <v>Yes</v>
      </c>
      <c r="V187" s="330" t="str">
        <f>IF(OR(V188="Yes",V189="Yes"),"Yes","-")</f>
        <v>Yes</v>
      </c>
      <c r="W187" s="528" t="str">
        <f t="shared" si="155"/>
        <v>Yes</v>
      </c>
      <c r="X187" s="329" t="str">
        <f t="shared" si="155"/>
        <v>Yes</v>
      </c>
      <c r="Y187" s="329" t="s">
        <v>53</v>
      </c>
      <c r="Z187" s="329" t="str">
        <f t="shared" si="155"/>
        <v>Yes</v>
      </c>
      <c r="AA187" s="329" t="str">
        <f>IF(OR(AA188="Yes",AA189="Yes"),"Yes","-")</f>
        <v>Yes</v>
      </c>
      <c r="AB187" s="329" t="str">
        <f t="shared" si="155"/>
        <v>Yes</v>
      </c>
      <c r="AC187" s="329" t="str">
        <f>IF(OR(AC188="Yes",AC189="Yes"),"Yes","-")</f>
        <v>Yes</v>
      </c>
      <c r="AD187" s="329" t="str">
        <f>IF(OR(AD188="Yes",AD189="Yes"),"Yes","-")</f>
        <v>-</v>
      </c>
      <c r="AE187" s="329" t="s">
        <v>53</v>
      </c>
      <c r="AF187" s="329" t="str">
        <f t="shared" si="155"/>
        <v>Yes</v>
      </c>
      <c r="AG187" s="329" t="str">
        <f t="shared" si="155"/>
        <v>-</v>
      </c>
      <c r="AH187" s="329" t="str">
        <f t="shared" si="155"/>
        <v>Yes</v>
      </c>
      <c r="AI187" s="329" t="str">
        <f>IF(OR(AI188="Yes",AI189="Yes"),"Yes","-")</f>
        <v>Yes</v>
      </c>
      <c r="AJ187" s="329" t="str">
        <f t="shared" si="155"/>
        <v>-</v>
      </c>
      <c r="AK187" s="329" t="str">
        <f t="shared" si="155"/>
        <v>Yes</v>
      </c>
      <c r="AL187" s="329" t="s">
        <v>53</v>
      </c>
      <c r="AM187" s="329" t="str">
        <f t="shared" si="155"/>
        <v>Yes</v>
      </c>
      <c r="AN187" s="329" t="str">
        <f t="shared" si="155"/>
        <v>Yes</v>
      </c>
      <c r="AO187" s="329" t="str">
        <f t="shared" si="155"/>
        <v>Yes</v>
      </c>
      <c r="AP187" s="329" t="str">
        <f>IF(OR(AP188="Yes",AP189="Yes"),"Yes","-")</f>
        <v>Yes</v>
      </c>
      <c r="AQ187" s="329" t="str">
        <f t="shared" si="155"/>
        <v>Yes</v>
      </c>
      <c r="AR187" s="329" t="s">
        <v>53</v>
      </c>
      <c r="AS187" s="329" t="str">
        <f t="shared" si="155"/>
        <v>Yes</v>
      </c>
      <c r="AT187" s="329" t="str">
        <f t="shared" si="155"/>
        <v>Yes</v>
      </c>
    </row>
    <row r="188" spans="1:46">
      <c r="A188" s="526" t="s">
        <v>438</v>
      </c>
      <c r="B188" s="300"/>
      <c r="C188" s="325"/>
      <c r="D188" s="333"/>
      <c r="E188" s="325" t="s">
        <v>52</v>
      </c>
      <c r="F188" s="278" t="s">
        <v>59</v>
      </c>
      <c r="G188" s="325" t="s">
        <v>52</v>
      </c>
      <c r="H188" s="325" t="s">
        <v>53</v>
      </c>
      <c r="I188" s="325" t="s">
        <v>52</v>
      </c>
      <c r="J188" s="325" t="s">
        <v>59</v>
      </c>
      <c r="K188" s="278" t="s">
        <v>52</v>
      </c>
      <c r="L188" s="278" t="s">
        <v>53</v>
      </c>
      <c r="M188" s="325" t="s">
        <v>59</v>
      </c>
      <c r="N188" s="331" t="s">
        <v>52</v>
      </c>
      <c r="O188" s="278" t="s">
        <v>53</v>
      </c>
      <c r="P188" s="278" t="s">
        <v>52</v>
      </c>
      <c r="Q188" s="325" t="s">
        <v>52</v>
      </c>
      <c r="R188" s="325" t="s">
        <v>52</v>
      </c>
      <c r="S188" s="278" t="s">
        <v>52</v>
      </c>
      <c r="T188" s="278" t="s">
        <v>52</v>
      </c>
      <c r="U188" s="392" t="s">
        <v>52</v>
      </c>
      <c r="V188" s="332" t="s">
        <v>52</v>
      </c>
      <c r="W188" s="323" t="s">
        <v>52</v>
      </c>
      <c r="X188" s="325" t="s">
        <v>52</v>
      </c>
      <c r="Y188" s="325" t="s">
        <v>53</v>
      </c>
      <c r="Z188" s="325" t="s">
        <v>52</v>
      </c>
      <c r="AA188" s="278" t="s">
        <v>52</v>
      </c>
      <c r="AB188" s="325" t="s">
        <v>53</v>
      </c>
      <c r="AC188" s="278" t="s">
        <v>52</v>
      </c>
      <c r="AD188" s="325" t="s">
        <v>59</v>
      </c>
      <c r="AE188" s="331" t="s">
        <v>53</v>
      </c>
      <c r="AF188" s="325" t="s">
        <v>52</v>
      </c>
      <c r="AG188" s="325" t="s">
        <v>59</v>
      </c>
      <c r="AH188" s="325" t="s">
        <v>52</v>
      </c>
      <c r="AI188" s="278" t="s">
        <v>52</v>
      </c>
      <c r="AJ188" s="325" t="s">
        <v>59</v>
      </c>
      <c r="AK188" s="325" t="s">
        <v>52</v>
      </c>
      <c r="AL188" s="325" t="s">
        <v>53</v>
      </c>
      <c r="AM188" s="325" t="s">
        <v>52</v>
      </c>
      <c r="AN188" s="325" t="s">
        <v>52</v>
      </c>
      <c r="AO188" s="325" t="s">
        <v>52</v>
      </c>
      <c r="AP188" s="278" t="s">
        <v>52</v>
      </c>
      <c r="AQ188" s="325" t="s">
        <v>52</v>
      </c>
      <c r="AR188" s="325" t="s">
        <v>53</v>
      </c>
      <c r="AS188" s="325" t="s">
        <v>52</v>
      </c>
      <c r="AT188" s="325" t="s">
        <v>52</v>
      </c>
    </row>
    <row r="189" spans="1:46">
      <c r="A189" s="526" t="s">
        <v>439</v>
      </c>
      <c r="B189" s="300"/>
      <c r="C189" s="325"/>
      <c r="D189" s="333"/>
      <c r="E189" s="325" t="s">
        <v>52</v>
      </c>
      <c r="F189" s="278" t="s">
        <v>59</v>
      </c>
      <c r="G189" s="325" t="s">
        <v>52</v>
      </c>
      <c r="H189" s="325" t="s">
        <v>53</v>
      </c>
      <c r="I189" s="325" t="s">
        <v>53</v>
      </c>
      <c r="J189" s="325" t="s">
        <v>59</v>
      </c>
      <c r="K189" s="278" t="s">
        <v>52</v>
      </c>
      <c r="L189" s="278" t="s">
        <v>53</v>
      </c>
      <c r="M189" s="325" t="s">
        <v>59</v>
      </c>
      <c r="N189" s="331" t="s">
        <v>52</v>
      </c>
      <c r="O189" s="278" t="s">
        <v>53</v>
      </c>
      <c r="P189" s="278" t="s">
        <v>52</v>
      </c>
      <c r="Q189" s="325" t="s">
        <v>52</v>
      </c>
      <c r="R189" s="325" t="s">
        <v>52</v>
      </c>
      <c r="S189" s="278" t="s">
        <v>52</v>
      </c>
      <c r="T189" s="278" t="s">
        <v>53</v>
      </c>
      <c r="U189" s="392" t="s">
        <v>52</v>
      </c>
      <c r="V189" s="332" t="s">
        <v>52</v>
      </c>
      <c r="W189" s="323" t="s">
        <v>52</v>
      </c>
      <c r="X189" s="325" t="s">
        <v>52</v>
      </c>
      <c r="Y189" s="325" t="s">
        <v>53</v>
      </c>
      <c r="Z189" s="325" t="s">
        <v>52</v>
      </c>
      <c r="AA189" s="278" t="s">
        <v>52</v>
      </c>
      <c r="AB189" s="325" t="s">
        <v>52</v>
      </c>
      <c r="AC189" s="278" t="s">
        <v>52</v>
      </c>
      <c r="AD189" s="325" t="s">
        <v>59</v>
      </c>
      <c r="AE189" s="331" t="s">
        <v>53</v>
      </c>
      <c r="AF189" s="325" t="s">
        <v>52</v>
      </c>
      <c r="AG189" s="325" t="s">
        <v>59</v>
      </c>
      <c r="AH189" s="325" t="s">
        <v>52</v>
      </c>
      <c r="AI189" s="278" t="s">
        <v>52</v>
      </c>
      <c r="AJ189" s="325" t="s">
        <v>59</v>
      </c>
      <c r="AK189" s="325" t="s">
        <v>53</v>
      </c>
      <c r="AL189" s="325" t="s">
        <v>53</v>
      </c>
      <c r="AM189" s="325" t="s">
        <v>52</v>
      </c>
      <c r="AN189" s="325" t="s">
        <v>59</v>
      </c>
      <c r="AO189" s="325" t="s">
        <v>52</v>
      </c>
      <c r="AP189" s="278" t="s">
        <v>52</v>
      </c>
      <c r="AQ189" s="325" t="s">
        <v>52</v>
      </c>
      <c r="AR189" s="325" t="s">
        <v>53</v>
      </c>
      <c r="AS189" s="325" t="s">
        <v>53</v>
      </c>
      <c r="AT189" s="325" t="s">
        <v>52</v>
      </c>
    </row>
    <row r="190" spans="1:46" ht="15">
      <c r="A190" s="387" t="s">
        <v>440</v>
      </c>
      <c r="B190" s="300">
        <f>C190/D190</f>
        <v>0.8529411764705882</v>
      </c>
      <c r="C190" s="375">
        <f t="shared" ref="C190" si="156">COUNTIF(E190:AT190,"Yes")</f>
        <v>29</v>
      </c>
      <c r="D190" s="414" cm="1">
        <f t="array" ref="D190">SUM(COUNTIFS(E190:AT190,{"Yes","No"}))</f>
        <v>34</v>
      </c>
      <c r="E190" s="329" t="str">
        <f t="shared" ref="E190:AT190" si="157">IF(OR(E191="Yes",E192="Yes"),"Yes","-")</f>
        <v>Yes</v>
      </c>
      <c r="F190" s="329" t="str">
        <f>IF(OR(F191="Yes",F192="Yes"),"Yes","-")</f>
        <v>-</v>
      </c>
      <c r="G190" s="329" t="str">
        <f t="shared" si="157"/>
        <v>Yes</v>
      </c>
      <c r="H190" s="329" t="str">
        <f>IF(OR(H191="Yes",H192="Yes"),"Yes","-")</f>
        <v>-</v>
      </c>
      <c r="I190" s="329" t="str">
        <f t="shared" si="157"/>
        <v>Yes</v>
      </c>
      <c r="J190" s="329" t="str">
        <f t="shared" si="157"/>
        <v>-</v>
      </c>
      <c r="K190" s="329" t="str">
        <f t="shared" si="157"/>
        <v>Yes</v>
      </c>
      <c r="L190" s="329" t="s">
        <v>53</v>
      </c>
      <c r="M190" s="329" t="str">
        <f t="shared" si="157"/>
        <v>-</v>
      </c>
      <c r="N190" s="329" t="str">
        <f t="shared" si="157"/>
        <v>Yes</v>
      </c>
      <c r="O190" s="329" t="s">
        <v>53</v>
      </c>
      <c r="P190" s="329" t="str">
        <f t="shared" si="157"/>
        <v>Yes</v>
      </c>
      <c r="Q190" s="329" t="str">
        <f t="shared" si="157"/>
        <v>Yes</v>
      </c>
      <c r="R190" s="329" t="str">
        <f t="shared" si="157"/>
        <v>Yes</v>
      </c>
      <c r="S190" s="329" t="str">
        <f>IF(OR(S191="Yes",S192="Yes"),"Yes","-")</f>
        <v>Yes</v>
      </c>
      <c r="T190" s="329" t="str">
        <f>IF(OR(T191="Yes",T192="Yes"),"Yes","-")</f>
        <v>Yes</v>
      </c>
      <c r="U190" s="527" t="str">
        <f>IF(OR(U191="Yes",U192="Yes"),"Yes","-")</f>
        <v>Yes</v>
      </c>
      <c r="V190" s="330" t="str">
        <f>IF(OR(V191="Yes",V192="Yes"),"Yes","-")</f>
        <v>Yes</v>
      </c>
      <c r="W190" s="528" t="str">
        <f t="shared" si="157"/>
        <v>Yes</v>
      </c>
      <c r="X190" s="329" t="str">
        <f t="shared" si="157"/>
        <v>Yes</v>
      </c>
      <c r="Y190" s="329" t="s">
        <v>53</v>
      </c>
      <c r="Z190" s="329" t="str">
        <f t="shared" si="157"/>
        <v>Yes</v>
      </c>
      <c r="AA190" s="329" t="str">
        <f>IF(OR(AA191="Yes",AA192="Yes"),"Yes","-")</f>
        <v>Yes</v>
      </c>
      <c r="AB190" s="329" t="str">
        <f t="shared" si="157"/>
        <v>Yes</v>
      </c>
      <c r="AC190" s="329" t="str">
        <f>IF(OR(AC191="Yes",AC192="Yes"),"Yes","-")</f>
        <v>Yes</v>
      </c>
      <c r="AD190" s="329" t="str">
        <f>IF(OR(AD191="Yes",AD192="Yes"),"Yes","-")</f>
        <v>-</v>
      </c>
      <c r="AE190" s="329" t="s">
        <v>53</v>
      </c>
      <c r="AF190" s="329" t="str">
        <f t="shared" si="157"/>
        <v>Yes</v>
      </c>
      <c r="AG190" s="329" t="str">
        <f t="shared" si="157"/>
        <v>-</v>
      </c>
      <c r="AH190" s="329" t="str">
        <f t="shared" si="157"/>
        <v>Yes</v>
      </c>
      <c r="AI190" s="329" t="str">
        <f>IF(OR(AI191="Yes",AI192="Yes"),"Yes","-")</f>
        <v>Yes</v>
      </c>
      <c r="AJ190" s="329" t="str">
        <f t="shared" si="157"/>
        <v>-</v>
      </c>
      <c r="AK190" s="329" t="str">
        <f t="shared" si="157"/>
        <v>Yes</v>
      </c>
      <c r="AL190" s="329" t="s">
        <v>53</v>
      </c>
      <c r="AM190" s="329" t="str">
        <f t="shared" si="157"/>
        <v>Yes</v>
      </c>
      <c r="AN190" s="329" t="str">
        <f t="shared" si="157"/>
        <v>Yes</v>
      </c>
      <c r="AO190" s="329" t="str">
        <f t="shared" si="157"/>
        <v>Yes</v>
      </c>
      <c r="AP190" s="329" t="str">
        <f>IF(OR(AP191="Yes",AP192="Yes"),"Yes","-")</f>
        <v>Yes</v>
      </c>
      <c r="AQ190" s="329" t="str">
        <f t="shared" si="157"/>
        <v>Yes</v>
      </c>
      <c r="AR190" s="329" t="str">
        <f t="shared" si="157"/>
        <v>-</v>
      </c>
      <c r="AS190" s="329" t="str">
        <f t="shared" si="157"/>
        <v>Yes</v>
      </c>
      <c r="AT190" s="329" t="str">
        <f t="shared" si="157"/>
        <v>Yes</v>
      </c>
    </row>
    <row r="191" spans="1:46">
      <c r="A191" s="526" t="s">
        <v>441</v>
      </c>
      <c r="B191" s="300"/>
      <c r="C191" s="325"/>
      <c r="D191" s="333"/>
      <c r="E191" s="325" t="s">
        <v>52</v>
      </c>
      <c r="F191" s="278" t="s">
        <v>59</v>
      </c>
      <c r="G191" s="325" t="s">
        <v>52</v>
      </c>
      <c r="H191" s="325" t="s">
        <v>53</v>
      </c>
      <c r="I191" s="325" t="s">
        <v>52</v>
      </c>
      <c r="J191" s="325" t="s">
        <v>59</v>
      </c>
      <c r="K191" s="278" t="s">
        <v>52</v>
      </c>
      <c r="L191" s="278" t="s">
        <v>53</v>
      </c>
      <c r="M191" s="325" t="s">
        <v>59</v>
      </c>
      <c r="N191" s="331" t="s">
        <v>52</v>
      </c>
      <c r="O191" s="278" t="s">
        <v>53</v>
      </c>
      <c r="P191" s="278" t="s">
        <v>52</v>
      </c>
      <c r="Q191" s="325" t="s">
        <v>52</v>
      </c>
      <c r="R191" s="325" t="s">
        <v>52</v>
      </c>
      <c r="S191" s="278" t="s">
        <v>52</v>
      </c>
      <c r="T191" s="278" t="s">
        <v>52</v>
      </c>
      <c r="U191" s="392" t="s">
        <v>52</v>
      </c>
      <c r="V191" s="332" t="s">
        <v>52</v>
      </c>
      <c r="W191" s="323" t="s">
        <v>52</v>
      </c>
      <c r="X191" s="325" t="s">
        <v>52</v>
      </c>
      <c r="Y191" s="325" t="s">
        <v>59</v>
      </c>
      <c r="Z191" s="325" t="s">
        <v>52</v>
      </c>
      <c r="AA191" s="278" t="s">
        <v>52</v>
      </c>
      <c r="AB191" s="325" t="s">
        <v>53</v>
      </c>
      <c r="AC191" s="278" t="s">
        <v>52</v>
      </c>
      <c r="AD191" s="325" t="s">
        <v>59</v>
      </c>
      <c r="AE191" s="331" t="s">
        <v>53</v>
      </c>
      <c r="AF191" s="325" t="s">
        <v>52</v>
      </c>
      <c r="AG191" s="325" t="s">
        <v>59</v>
      </c>
      <c r="AH191" s="325" t="s">
        <v>52</v>
      </c>
      <c r="AI191" s="278" t="s">
        <v>52</v>
      </c>
      <c r="AJ191" s="325" t="s">
        <v>59</v>
      </c>
      <c r="AK191" s="325" t="s">
        <v>52</v>
      </c>
      <c r="AL191" s="325" t="s">
        <v>53</v>
      </c>
      <c r="AM191" s="325" t="s">
        <v>52</v>
      </c>
      <c r="AN191" s="325" t="s">
        <v>52</v>
      </c>
      <c r="AO191" s="325" t="s">
        <v>52</v>
      </c>
      <c r="AP191" s="278" t="s">
        <v>52</v>
      </c>
      <c r="AQ191" s="325" t="s">
        <v>52</v>
      </c>
      <c r="AR191" s="325" t="s">
        <v>59</v>
      </c>
      <c r="AS191" s="325" t="s">
        <v>52</v>
      </c>
      <c r="AT191" s="325" t="s">
        <v>52</v>
      </c>
    </row>
    <row r="192" spans="1:46">
      <c r="A192" s="526" t="s">
        <v>442</v>
      </c>
      <c r="B192" s="300"/>
      <c r="C192" s="325"/>
      <c r="D192" s="333"/>
      <c r="E192" s="325" t="s">
        <v>52</v>
      </c>
      <c r="F192" s="278" t="s">
        <v>59</v>
      </c>
      <c r="G192" s="325" t="s">
        <v>52</v>
      </c>
      <c r="H192" s="325" t="s">
        <v>59</v>
      </c>
      <c r="I192" s="325" t="s">
        <v>52</v>
      </c>
      <c r="J192" s="325" t="s">
        <v>59</v>
      </c>
      <c r="K192" s="278" t="s">
        <v>52</v>
      </c>
      <c r="L192" s="278" t="s">
        <v>53</v>
      </c>
      <c r="M192" s="325" t="s">
        <v>59</v>
      </c>
      <c r="N192" s="331" t="s">
        <v>52</v>
      </c>
      <c r="O192" s="278" t="s">
        <v>53</v>
      </c>
      <c r="P192" s="278" t="s">
        <v>52</v>
      </c>
      <c r="Q192" s="325" t="s">
        <v>52</v>
      </c>
      <c r="R192" s="325" t="s">
        <v>52</v>
      </c>
      <c r="S192" s="278" t="s">
        <v>52</v>
      </c>
      <c r="T192" s="278" t="s">
        <v>52</v>
      </c>
      <c r="U192" s="392" t="s">
        <v>52</v>
      </c>
      <c r="V192" s="332" t="s">
        <v>52</v>
      </c>
      <c r="W192" s="323" t="s">
        <v>52</v>
      </c>
      <c r="X192" s="325" t="s">
        <v>52</v>
      </c>
      <c r="Y192" s="325" t="s">
        <v>53</v>
      </c>
      <c r="Z192" s="325" t="s">
        <v>52</v>
      </c>
      <c r="AA192" s="278" t="s">
        <v>52</v>
      </c>
      <c r="AB192" s="325" t="s">
        <v>52</v>
      </c>
      <c r="AC192" s="278" t="s">
        <v>52</v>
      </c>
      <c r="AD192" s="325" t="s">
        <v>59</v>
      </c>
      <c r="AE192" s="331" t="s">
        <v>53</v>
      </c>
      <c r="AF192" s="325" t="s">
        <v>52</v>
      </c>
      <c r="AG192" s="325" t="s">
        <v>59</v>
      </c>
      <c r="AH192" s="325" t="s">
        <v>52</v>
      </c>
      <c r="AI192" s="278" t="s">
        <v>52</v>
      </c>
      <c r="AJ192" s="325" t="s">
        <v>59</v>
      </c>
      <c r="AK192" s="325" t="s">
        <v>53</v>
      </c>
      <c r="AL192" s="325" t="s">
        <v>53</v>
      </c>
      <c r="AM192" s="325" t="s">
        <v>52</v>
      </c>
      <c r="AN192" s="325" t="s">
        <v>59</v>
      </c>
      <c r="AO192" s="325" t="s">
        <v>52</v>
      </c>
      <c r="AP192" s="278" t="s">
        <v>52</v>
      </c>
      <c r="AQ192" s="325" t="s">
        <v>52</v>
      </c>
      <c r="AR192" s="325" t="s">
        <v>59</v>
      </c>
      <c r="AS192" s="325" t="s">
        <v>53</v>
      </c>
      <c r="AT192" s="325" t="s">
        <v>52</v>
      </c>
    </row>
    <row r="193" spans="1:46" ht="15">
      <c r="A193" s="387" t="s">
        <v>443</v>
      </c>
      <c r="B193" s="300">
        <f>C193/D193</f>
        <v>0.125</v>
      </c>
      <c r="C193" s="375">
        <f t="shared" ref="C193" si="158">COUNTIF(E193:AT193,"Yes")</f>
        <v>4</v>
      </c>
      <c r="D193" s="414" cm="1">
        <f t="array" ref="D193">SUM(COUNTIFS(E193:AT193,{"Yes","No"}))</f>
        <v>32</v>
      </c>
      <c r="E193" s="329" t="s">
        <v>53</v>
      </c>
      <c r="F193" s="329" t="str">
        <f>IF(OR(F194="Yes",F195="Yes"),"Yes","-")</f>
        <v>Yes</v>
      </c>
      <c r="G193" s="329" t="str">
        <f t="shared" ref="G193:AR193" si="159">IF(OR(G194="Yes",G195="Yes"),"Yes","-")</f>
        <v>-</v>
      </c>
      <c r="H193" s="329" t="s">
        <v>53</v>
      </c>
      <c r="I193" s="329" t="s">
        <v>53</v>
      </c>
      <c r="J193" s="329" t="str">
        <f t="shared" ref="J193:P193" si="160">IF(OR(J194="Yes",J195="Yes"),"Yes","-")</f>
        <v>-</v>
      </c>
      <c r="K193" s="329" t="str">
        <f t="shared" si="160"/>
        <v>-</v>
      </c>
      <c r="L193" s="329" t="str">
        <f t="shared" si="160"/>
        <v>-</v>
      </c>
      <c r="M193" s="329" t="str">
        <f t="shared" si="160"/>
        <v>-</v>
      </c>
      <c r="N193" s="329" t="s">
        <v>53</v>
      </c>
      <c r="O193" s="329" t="s">
        <v>53</v>
      </c>
      <c r="P193" s="329" t="str">
        <f t="shared" si="160"/>
        <v>Yes</v>
      </c>
      <c r="Q193" s="329" t="s">
        <v>53</v>
      </c>
      <c r="R193" s="329" t="s">
        <v>53</v>
      </c>
      <c r="S193" s="329" t="s">
        <v>53</v>
      </c>
      <c r="T193" s="329" t="s">
        <v>53</v>
      </c>
      <c r="U193" s="527" t="s">
        <v>53</v>
      </c>
      <c r="V193" s="330" t="s">
        <v>53</v>
      </c>
      <c r="W193" s="528" t="s">
        <v>53</v>
      </c>
      <c r="X193" s="329" t="s">
        <v>53</v>
      </c>
      <c r="Y193" s="329" t="s">
        <v>53</v>
      </c>
      <c r="Z193" s="329" t="s">
        <v>53</v>
      </c>
      <c r="AA193" s="329" t="s">
        <v>53</v>
      </c>
      <c r="AB193" s="329" t="s">
        <v>53</v>
      </c>
      <c r="AC193" s="329" t="s">
        <v>53</v>
      </c>
      <c r="AD193" s="329" t="s">
        <v>53</v>
      </c>
      <c r="AE193" s="329" t="s">
        <v>53</v>
      </c>
      <c r="AF193" s="329" t="str">
        <f t="shared" si="159"/>
        <v>Yes</v>
      </c>
      <c r="AG193" s="329" t="str">
        <f t="shared" si="159"/>
        <v>-</v>
      </c>
      <c r="AH193" s="329" t="s">
        <v>53</v>
      </c>
      <c r="AI193" s="329" t="str">
        <f>IF(OR(AI194="Yes",AI195="Yes"),"Yes","-")</f>
        <v>-</v>
      </c>
      <c r="AJ193" s="329" t="str">
        <f t="shared" si="159"/>
        <v>-</v>
      </c>
      <c r="AK193" s="329" t="s">
        <v>53</v>
      </c>
      <c r="AL193" s="329" t="s">
        <v>53</v>
      </c>
      <c r="AM193" s="329" t="s">
        <v>53</v>
      </c>
      <c r="AN193" s="329" t="str">
        <f t="shared" si="159"/>
        <v>-</v>
      </c>
      <c r="AO193" s="329" t="s">
        <v>53</v>
      </c>
      <c r="AP193" s="329" t="s">
        <v>53</v>
      </c>
      <c r="AQ193" s="329" t="str">
        <f t="shared" si="159"/>
        <v>Yes</v>
      </c>
      <c r="AR193" s="329" t="str">
        <f t="shared" si="159"/>
        <v>-</v>
      </c>
      <c r="AS193" s="329" t="s">
        <v>53</v>
      </c>
      <c r="AT193" s="329" t="s">
        <v>53</v>
      </c>
    </row>
    <row r="194" spans="1:46">
      <c r="A194" s="526" t="s">
        <v>444</v>
      </c>
      <c r="B194" s="300"/>
      <c r="C194" s="325"/>
      <c r="D194" s="333"/>
      <c r="E194" s="325" t="s">
        <v>53</v>
      </c>
      <c r="F194" s="278" t="s">
        <v>52</v>
      </c>
      <c r="G194" s="325" t="s">
        <v>59</v>
      </c>
      <c r="H194" s="325" t="s">
        <v>59</v>
      </c>
      <c r="I194" s="325" t="s">
        <v>53</v>
      </c>
      <c r="J194" s="325" t="s">
        <v>59</v>
      </c>
      <c r="K194" s="278" t="s">
        <v>53</v>
      </c>
      <c r="L194" s="278" t="s">
        <v>53</v>
      </c>
      <c r="M194" s="325" t="s">
        <v>59</v>
      </c>
      <c r="N194" s="325" t="s">
        <v>53</v>
      </c>
      <c r="O194" s="278" t="s">
        <v>53</v>
      </c>
      <c r="P194" s="278" t="s">
        <v>52</v>
      </c>
      <c r="Q194" s="325" t="s">
        <v>53</v>
      </c>
      <c r="R194" s="325" t="s">
        <v>53</v>
      </c>
      <c r="S194" s="325" t="s">
        <v>53</v>
      </c>
      <c r="T194" s="278" t="s">
        <v>53</v>
      </c>
      <c r="U194" s="392" t="s">
        <v>53</v>
      </c>
      <c r="V194" s="333" t="s">
        <v>53</v>
      </c>
      <c r="W194" s="323" t="s">
        <v>53</v>
      </c>
      <c r="X194" s="325" t="s">
        <v>53</v>
      </c>
      <c r="Y194" s="325" t="s">
        <v>53</v>
      </c>
      <c r="Z194" s="325" t="s">
        <v>53</v>
      </c>
      <c r="AA194" s="278" t="s">
        <v>53</v>
      </c>
      <c r="AB194" s="325" t="s">
        <v>53</v>
      </c>
      <c r="AC194" s="331" t="s">
        <v>53</v>
      </c>
      <c r="AD194" s="325" t="s">
        <v>59</v>
      </c>
      <c r="AE194" s="331" t="s">
        <v>53</v>
      </c>
      <c r="AF194" s="325" t="s">
        <v>52</v>
      </c>
      <c r="AG194" s="325" t="s">
        <v>59</v>
      </c>
      <c r="AH194" s="325" t="s">
        <v>53</v>
      </c>
      <c r="AI194" s="325" t="s">
        <v>59</v>
      </c>
      <c r="AJ194" s="325" t="s">
        <v>59</v>
      </c>
      <c r="AK194" s="325" t="s">
        <v>53</v>
      </c>
      <c r="AL194" s="325" t="s">
        <v>53</v>
      </c>
      <c r="AM194" s="325" t="s">
        <v>53</v>
      </c>
      <c r="AN194" s="325" t="s">
        <v>53</v>
      </c>
      <c r="AO194" s="325" t="s">
        <v>53</v>
      </c>
      <c r="AP194" s="278" t="s">
        <v>53</v>
      </c>
      <c r="AQ194" s="325" t="s">
        <v>52</v>
      </c>
      <c r="AR194" s="325" t="s">
        <v>59</v>
      </c>
      <c r="AS194" s="325" t="s">
        <v>53</v>
      </c>
      <c r="AT194" s="325" t="s">
        <v>53</v>
      </c>
    </row>
    <row r="195" spans="1:46">
      <c r="A195" s="526" t="s">
        <v>445</v>
      </c>
      <c r="B195" s="300"/>
      <c r="C195" s="325"/>
      <c r="D195" s="333"/>
      <c r="E195" s="325" t="s">
        <v>53</v>
      </c>
      <c r="F195" s="278" t="s">
        <v>59</v>
      </c>
      <c r="G195" s="325" t="s">
        <v>59</v>
      </c>
      <c r="H195" s="325" t="s">
        <v>53</v>
      </c>
      <c r="I195" s="325" t="s">
        <v>53</v>
      </c>
      <c r="J195" s="325" t="s">
        <v>59</v>
      </c>
      <c r="K195" s="278" t="s">
        <v>53</v>
      </c>
      <c r="L195" s="278" t="s">
        <v>53</v>
      </c>
      <c r="M195" s="325" t="s">
        <v>59</v>
      </c>
      <c r="N195" s="325" t="s">
        <v>53</v>
      </c>
      <c r="O195" s="278" t="s">
        <v>53</v>
      </c>
      <c r="P195" s="325" t="s">
        <v>53</v>
      </c>
      <c r="Q195" s="325" t="s">
        <v>53</v>
      </c>
      <c r="R195" s="325" t="s">
        <v>53</v>
      </c>
      <c r="S195" s="325" t="s">
        <v>53</v>
      </c>
      <c r="T195" s="278" t="s">
        <v>53</v>
      </c>
      <c r="U195" s="392" t="s">
        <v>53</v>
      </c>
      <c r="V195" s="333" t="s">
        <v>53</v>
      </c>
      <c r="W195" s="323" t="s">
        <v>53</v>
      </c>
      <c r="X195" s="325" t="s">
        <v>53</v>
      </c>
      <c r="Y195" s="325" t="s">
        <v>53</v>
      </c>
      <c r="Z195" s="325" t="s">
        <v>53</v>
      </c>
      <c r="AA195" s="278" t="s">
        <v>53</v>
      </c>
      <c r="AB195" s="325" t="s">
        <v>53</v>
      </c>
      <c r="AC195" s="331" t="s">
        <v>53</v>
      </c>
      <c r="AD195" s="278" t="s">
        <v>53</v>
      </c>
      <c r="AE195" s="331" t="s">
        <v>53</v>
      </c>
      <c r="AF195" s="325" t="s">
        <v>52</v>
      </c>
      <c r="AG195" s="325" t="s">
        <v>59</v>
      </c>
      <c r="AH195" s="325" t="s">
        <v>53</v>
      </c>
      <c r="AI195" s="325" t="s">
        <v>59</v>
      </c>
      <c r="AJ195" s="325" t="s">
        <v>59</v>
      </c>
      <c r="AK195" s="325" t="s">
        <v>53</v>
      </c>
      <c r="AL195" s="325" t="s">
        <v>53</v>
      </c>
      <c r="AM195" s="325" t="s">
        <v>53</v>
      </c>
      <c r="AN195" s="325" t="s">
        <v>59</v>
      </c>
      <c r="AO195" s="325" t="s">
        <v>53</v>
      </c>
      <c r="AP195" s="278" t="s">
        <v>53</v>
      </c>
      <c r="AQ195" s="325" t="s">
        <v>53</v>
      </c>
      <c r="AR195" s="325" t="s">
        <v>59</v>
      </c>
      <c r="AS195" s="325" t="s">
        <v>53</v>
      </c>
      <c r="AT195" s="325" t="s">
        <v>53</v>
      </c>
    </row>
    <row r="196" spans="1:46" ht="15">
      <c r="A196" s="387" t="s">
        <v>446</v>
      </c>
      <c r="B196" s="300">
        <f>C196/D196</f>
        <v>6.0606060606060608E-2</v>
      </c>
      <c r="C196" s="375">
        <f t="shared" ref="C196" si="161">COUNTIF(E196:AT196,"Yes")</f>
        <v>2</v>
      </c>
      <c r="D196" s="414" cm="1">
        <f t="array" ref="D196">SUM(COUNTIFS(E196:AT196,{"Yes","No"}))</f>
        <v>33</v>
      </c>
      <c r="E196" s="329" t="s">
        <v>53</v>
      </c>
      <c r="F196" s="329" t="str">
        <f>IF(OR(F197="Yes",F198="Yes"),"Yes","-")</f>
        <v>-</v>
      </c>
      <c r="G196" s="329" t="str">
        <f t="shared" ref="G196:AR196" si="162">IF(OR(G197="Yes",G198="Yes"),"Yes","-")</f>
        <v>-</v>
      </c>
      <c r="H196" s="329" t="s">
        <v>53</v>
      </c>
      <c r="I196" s="329" t="s">
        <v>53</v>
      </c>
      <c r="J196" s="329" t="str">
        <f t="shared" ref="J196:P196" si="163">IF(OR(J197="Yes",J198="Yes"),"Yes","-")</f>
        <v>-</v>
      </c>
      <c r="K196" s="329" t="s">
        <v>53</v>
      </c>
      <c r="L196" s="329" t="s">
        <v>53</v>
      </c>
      <c r="M196" s="329" t="str">
        <f t="shared" si="163"/>
        <v>-</v>
      </c>
      <c r="N196" s="329" t="s">
        <v>53</v>
      </c>
      <c r="O196" s="329" t="s">
        <v>53</v>
      </c>
      <c r="P196" s="329" t="str">
        <f t="shared" si="163"/>
        <v>Yes</v>
      </c>
      <c r="Q196" s="329" t="s">
        <v>53</v>
      </c>
      <c r="R196" s="329" t="s">
        <v>53</v>
      </c>
      <c r="S196" s="329" t="s">
        <v>53</v>
      </c>
      <c r="T196" s="329" t="s">
        <v>53</v>
      </c>
      <c r="U196" s="527" t="s">
        <v>53</v>
      </c>
      <c r="V196" s="330" t="s">
        <v>53</v>
      </c>
      <c r="W196" s="528" t="s">
        <v>53</v>
      </c>
      <c r="X196" s="329" t="s">
        <v>53</v>
      </c>
      <c r="Y196" s="329" t="s">
        <v>53</v>
      </c>
      <c r="Z196" s="329" t="s">
        <v>53</v>
      </c>
      <c r="AA196" s="329" t="s">
        <v>53</v>
      </c>
      <c r="AB196" s="329" t="s">
        <v>53</v>
      </c>
      <c r="AC196" s="329" t="s">
        <v>53</v>
      </c>
      <c r="AD196" s="329" t="str">
        <f>IF(OR(AD197="Yes",AD198="Yes"),"Yes","-")</f>
        <v>-</v>
      </c>
      <c r="AE196" s="329" t="s">
        <v>53</v>
      </c>
      <c r="AF196" s="329" t="s">
        <v>53</v>
      </c>
      <c r="AG196" s="329" t="s">
        <v>53</v>
      </c>
      <c r="AH196" s="329" t="s">
        <v>53</v>
      </c>
      <c r="AI196" s="329" t="str">
        <f>IF(OR(AI197="Yes",AI198="Yes"),"Yes","-")</f>
        <v>-</v>
      </c>
      <c r="AJ196" s="329" t="str">
        <f t="shared" si="162"/>
        <v>-</v>
      </c>
      <c r="AK196" s="329" t="s">
        <v>53</v>
      </c>
      <c r="AL196" s="329" t="s">
        <v>53</v>
      </c>
      <c r="AM196" s="329" t="s">
        <v>53</v>
      </c>
      <c r="AN196" s="329" t="str">
        <f t="shared" si="162"/>
        <v>-</v>
      </c>
      <c r="AO196" s="329" t="s">
        <v>53</v>
      </c>
      <c r="AP196" s="329" t="s">
        <v>53</v>
      </c>
      <c r="AQ196" s="329" t="str">
        <f t="shared" si="162"/>
        <v>Yes</v>
      </c>
      <c r="AR196" s="329" t="str">
        <f t="shared" si="162"/>
        <v>-</v>
      </c>
      <c r="AS196" s="329" t="s">
        <v>53</v>
      </c>
      <c r="AT196" s="329" t="s">
        <v>53</v>
      </c>
    </row>
    <row r="197" spans="1:46">
      <c r="A197" s="526" t="s">
        <v>447</v>
      </c>
      <c r="B197" s="300"/>
      <c r="C197" s="325"/>
      <c r="D197" s="333"/>
      <c r="E197" s="325" t="s">
        <v>53</v>
      </c>
      <c r="F197" s="278" t="s">
        <v>59</v>
      </c>
      <c r="G197" s="325" t="s">
        <v>59</v>
      </c>
      <c r="H197" s="325" t="s">
        <v>59</v>
      </c>
      <c r="I197" s="325" t="s">
        <v>53</v>
      </c>
      <c r="J197" s="325" t="s">
        <v>59</v>
      </c>
      <c r="K197" s="278" t="s">
        <v>53</v>
      </c>
      <c r="L197" s="278" t="s">
        <v>53</v>
      </c>
      <c r="M197" s="325" t="s">
        <v>59</v>
      </c>
      <c r="N197" s="325" t="s">
        <v>53</v>
      </c>
      <c r="O197" s="278" t="s">
        <v>53</v>
      </c>
      <c r="P197" s="278" t="s">
        <v>52</v>
      </c>
      <c r="Q197" s="325" t="s">
        <v>53</v>
      </c>
      <c r="R197" s="325" t="s">
        <v>53</v>
      </c>
      <c r="S197" s="325" t="s">
        <v>53</v>
      </c>
      <c r="T197" s="278" t="s">
        <v>53</v>
      </c>
      <c r="U197" s="392" t="s">
        <v>53</v>
      </c>
      <c r="V197" s="333" t="s">
        <v>53</v>
      </c>
      <c r="W197" s="323" t="s">
        <v>53</v>
      </c>
      <c r="X197" s="325" t="s">
        <v>53</v>
      </c>
      <c r="Y197" s="325" t="s">
        <v>53</v>
      </c>
      <c r="Z197" s="325" t="s">
        <v>53</v>
      </c>
      <c r="AA197" s="278" t="s">
        <v>53</v>
      </c>
      <c r="AB197" s="325" t="s">
        <v>53</v>
      </c>
      <c r="AC197" s="331" t="s">
        <v>53</v>
      </c>
      <c r="AD197" s="325" t="s">
        <v>59</v>
      </c>
      <c r="AE197" s="331" t="s">
        <v>53</v>
      </c>
      <c r="AF197" s="325" t="s">
        <v>53</v>
      </c>
      <c r="AG197" s="325" t="s">
        <v>53</v>
      </c>
      <c r="AH197" s="325" t="s">
        <v>53</v>
      </c>
      <c r="AI197" s="325" t="s">
        <v>59</v>
      </c>
      <c r="AJ197" s="325" t="s">
        <v>59</v>
      </c>
      <c r="AK197" s="325" t="s">
        <v>53</v>
      </c>
      <c r="AL197" s="325" t="s">
        <v>53</v>
      </c>
      <c r="AM197" s="325" t="s">
        <v>53</v>
      </c>
      <c r="AN197" s="325" t="s">
        <v>53</v>
      </c>
      <c r="AO197" s="325" t="s">
        <v>53</v>
      </c>
      <c r="AP197" s="278" t="s">
        <v>53</v>
      </c>
      <c r="AQ197" s="325" t="s">
        <v>52</v>
      </c>
      <c r="AR197" s="325" t="s">
        <v>59</v>
      </c>
      <c r="AS197" s="325" t="s">
        <v>53</v>
      </c>
      <c r="AT197" s="325" t="s">
        <v>53</v>
      </c>
    </row>
    <row r="198" spans="1:46">
      <c r="A198" s="526" t="s">
        <v>448</v>
      </c>
      <c r="B198" s="300"/>
      <c r="C198" s="325"/>
      <c r="D198" s="333"/>
      <c r="E198" s="325" t="s">
        <v>53</v>
      </c>
      <c r="F198" s="278" t="s">
        <v>59</v>
      </c>
      <c r="G198" s="325" t="s">
        <v>59</v>
      </c>
      <c r="H198" s="325" t="s">
        <v>53</v>
      </c>
      <c r="I198" s="325" t="s">
        <v>53</v>
      </c>
      <c r="J198" s="325" t="s">
        <v>59</v>
      </c>
      <c r="K198" s="278" t="s">
        <v>53</v>
      </c>
      <c r="L198" s="278" t="s">
        <v>53</v>
      </c>
      <c r="M198" s="325" t="s">
        <v>59</v>
      </c>
      <c r="N198" s="325" t="s">
        <v>53</v>
      </c>
      <c r="O198" s="278" t="s">
        <v>53</v>
      </c>
      <c r="P198" s="325" t="s">
        <v>53</v>
      </c>
      <c r="Q198" s="325" t="s">
        <v>53</v>
      </c>
      <c r="R198" s="325" t="s">
        <v>53</v>
      </c>
      <c r="S198" s="325" t="s">
        <v>53</v>
      </c>
      <c r="T198" s="278" t="s">
        <v>53</v>
      </c>
      <c r="U198" s="392" t="s">
        <v>53</v>
      </c>
      <c r="V198" s="333" t="s">
        <v>53</v>
      </c>
      <c r="W198" s="323" t="s">
        <v>53</v>
      </c>
      <c r="X198" s="325" t="s">
        <v>53</v>
      </c>
      <c r="Y198" s="325" t="s">
        <v>53</v>
      </c>
      <c r="Z198" s="325" t="s">
        <v>53</v>
      </c>
      <c r="AA198" s="278" t="s">
        <v>53</v>
      </c>
      <c r="AB198" s="325" t="s">
        <v>53</v>
      </c>
      <c r="AC198" s="331" t="s">
        <v>53</v>
      </c>
      <c r="AD198" s="278" t="s">
        <v>53</v>
      </c>
      <c r="AE198" s="331" t="s">
        <v>53</v>
      </c>
      <c r="AF198" s="325" t="s">
        <v>53</v>
      </c>
      <c r="AG198" s="325" t="s">
        <v>53</v>
      </c>
      <c r="AH198" s="325" t="s">
        <v>53</v>
      </c>
      <c r="AI198" s="325" t="s">
        <v>59</v>
      </c>
      <c r="AJ198" s="325" t="s">
        <v>59</v>
      </c>
      <c r="AK198" s="325" t="s">
        <v>53</v>
      </c>
      <c r="AL198" s="325" t="s">
        <v>53</v>
      </c>
      <c r="AM198" s="325" t="s">
        <v>53</v>
      </c>
      <c r="AN198" s="325" t="s">
        <v>59</v>
      </c>
      <c r="AO198" s="325" t="s">
        <v>53</v>
      </c>
      <c r="AP198" s="278" t="s">
        <v>53</v>
      </c>
      <c r="AQ198" s="325" t="s">
        <v>53</v>
      </c>
      <c r="AR198" s="325" t="s">
        <v>59</v>
      </c>
      <c r="AS198" s="325" t="s">
        <v>53</v>
      </c>
      <c r="AT198" s="325" t="s">
        <v>53</v>
      </c>
    </row>
    <row r="199" spans="1:46" ht="15">
      <c r="A199" s="387" t="s">
        <v>449</v>
      </c>
      <c r="B199" s="300">
        <f>C199/D199</f>
        <v>0.64102564102564108</v>
      </c>
      <c r="C199" s="375">
        <f t="shared" ref="C199" si="164">COUNTIF(E199:AT199,"Yes")</f>
        <v>25</v>
      </c>
      <c r="D199" s="414" cm="1">
        <f t="array" ref="D199">SUM(COUNTIFS(E199:AT199,{"Yes","No"}))</f>
        <v>39</v>
      </c>
      <c r="E199" s="329" t="str">
        <f t="shared" ref="E199:AR199" si="165">IF(OR(E200="Yes",E201="Yes"),"Yes","-")</f>
        <v>Yes</v>
      </c>
      <c r="F199" s="329" t="str">
        <f>IF(OR(F200="Yes",F201="Yes"),"Yes","-")</f>
        <v>Yes</v>
      </c>
      <c r="G199" s="329" t="s">
        <v>53</v>
      </c>
      <c r="H199" s="329" t="str">
        <f>IF(OR(H200="Yes",H201="Yes"),"Yes","-")</f>
        <v>Yes</v>
      </c>
      <c r="I199" s="329" t="str">
        <f t="shared" si="165"/>
        <v>Yes</v>
      </c>
      <c r="J199" s="329" t="str">
        <f t="shared" si="165"/>
        <v>Yes</v>
      </c>
      <c r="K199" s="329" t="str">
        <f t="shared" si="165"/>
        <v>Yes</v>
      </c>
      <c r="L199" s="329" t="s">
        <v>53</v>
      </c>
      <c r="M199" s="329" t="str">
        <f t="shared" si="165"/>
        <v>-</v>
      </c>
      <c r="N199" s="329" t="s">
        <v>53</v>
      </c>
      <c r="O199" s="329" t="str">
        <f t="shared" si="165"/>
        <v>Yes</v>
      </c>
      <c r="P199" s="329" t="str">
        <f t="shared" si="165"/>
        <v>Yes</v>
      </c>
      <c r="Q199" s="329" t="s">
        <v>53</v>
      </c>
      <c r="R199" s="329" t="str">
        <f t="shared" si="165"/>
        <v>Yes</v>
      </c>
      <c r="S199" s="329" t="str">
        <f>IF(OR(S200="Yes",S201="Yes"),"Yes","-")</f>
        <v>Yes</v>
      </c>
      <c r="T199" s="329" t="s">
        <v>53</v>
      </c>
      <c r="U199" s="527" t="str">
        <f>IF(OR(U200="Yes",U201="Yes"),"Yes","-")</f>
        <v>Yes</v>
      </c>
      <c r="V199" s="330" t="s">
        <v>53</v>
      </c>
      <c r="W199" s="528" t="str">
        <f t="shared" si="165"/>
        <v>Yes</v>
      </c>
      <c r="X199" s="329" t="str">
        <f t="shared" si="165"/>
        <v>Yes</v>
      </c>
      <c r="Y199" s="329" t="s">
        <v>53</v>
      </c>
      <c r="Z199" s="329" t="str">
        <f t="shared" si="165"/>
        <v>Yes</v>
      </c>
      <c r="AA199" s="329" t="str">
        <f>IF(OR(AA200="Yes",AA201="Yes"),"Yes","-")</f>
        <v>Yes</v>
      </c>
      <c r="AB199" s="329" t="s">
        <v>53</v>
      </c>
      <c r="AC199" s="329" t="str">
        <f>IF(OR(AC200="Yes",AC201="Yes"),"Yes","-")</f>
        <v>Yes</v>
      </c>
      <c r="AD199" s="329" t="str">
        <f>IF(OR(AD200="Yes",AD201="Yes"),"Yes","-")</f>
        <v>Yes</v>
      </c>
      <c r="AE199" s="329" t="s">
        <v>53</v>
      </c>
      <c r="AF199" s="329" t="str">
        <f t="shared" si="165"/>
        <v>Yes</v>
      </c>
      <c r="AG199" s="329" t="str">
        <f t="shared" si="165"/>
        <v>Yes</v>
      </c>
      <c r="AH199" s="329" t="s">
        <v>53</v>
      </c>
      <c r="AI199" s="329" t="s">
        <v>53</v>
      </c>
      <c r="AJ199" s="329" t="str">
        <f t="shared" si="165"/>
        <v>-</v>
      </c>
      <c r="AK199" s="329" t="str">
        <f t="shared" si="165"/>
        <v>Yes</v>
      </c>
      <c r="AL199" s="329" t="s">
        <v>53</v>
      </c>
      <c r="AM199" s="329" t="str">
        <f t="shared" si="165"/>
        <v>Yes</v>
      </c>
      <c r="AN199" s="329" t="str">
        <f t="shared" si="165"/>
        <v>Yes</v>
      </c>
      <c r="AO199" s="329" t="str">
        <f t="shared" si="165"/>
        <v>Yes</v>
      </c>
      <c r="AP199" s="329" t="str">
        <f>IF(OR(AP200="Yes",AP201="Yes"),"Yes","-")</f>
        <v>Yes</v>
      </c>
      <c r="AQ199" s="329" t="str">
        <f t="shared" si="165"/>
        <v>Yes</v>
      </c>
      <c r="AR199" s="329" t="str">
        <f t="shared" si="165"/>
        <v>-</v>
      </c>
      <c r="AS199" s="329" t="s">
        <v>53</v>
      </c>
      <c r="AT199" s="329" t="s">
        <v>53</v>
      </c>
    </row>
    <row r="200" spans="1:46">
      <c r="A200" s="526" t="s">
        <v>450</v>
      </c>
      <c r="B200" s="300"/>
      <c r="C200" s="538"/>
      <c r="D200" s="326"/>
      <c r="E200" s="325" t="s">
        <v>52</v>
      </c>
      <c r="F200" s="278" t="s">
        <v>52</v>
      </c>
      <c r="G200" s="325" t="s">
        <v>53</v>
      </c>
      <c r="H200" s="278" t="s">
        <v>52</v>
      </c>
      <c r="I200" s="325" t="s">
        <v>53</v>
      </c>
      <c r="J200" s="278" t="s">
        <v>52</v>
      </c>
      <c r="K200" s="278" t="s">
        <v>52</v>
      </c>
      <c r="L200" s="278" t="s">
        <v>53</v>
      </c>
      <c r="M200" s="325" t="s">
        <v>59</v>
      </c>
      <c r="N200" s="325" t="s">
        <v>53</v>
      </c>
      <c r="O200" s="278" t="s">
        <v>52</v>
      </c>
      <c r="P200" s="278" t="s">
        <v>52</v>
      </c>
      <c r="Q200" s="325" t="s">
        <v>53</v>
      </c>
      <c r="R200" s="325" t="s">
        <v>52</v>
      </c>
      <c r="S200" s="278" t="s">
        <v>52</v>
      </c>
      <c r="T200" s="278" t="s">
        <v>53</v>
      </c>
      <c r="U200" s="392" t="s">
        <v>52</v>
      </c>
      <c r="V200" s="333" t="s">
        <v>53</v>
      </c>
      <c r="W200" s="323" t="s">
        <v>53</v>
      </c>
      <c r="X200" s="325" t="s">
        <v>52</v>
      </c>
      <c r="Y200" s="325" t="s">
        <v>53</v>
      </c>
      <c r="Z200" s="325" t="s">
        <v>52</v>
      </c>
      <c r="AA200" s="278" t="s">
        <v>52</v>
      </c>
      <c r="AB200" s="325" t="s">
        <v>53</v>
      </c>
      <c r="AC200" s="278" t="s">
        <v>52</v>
      </c>
      <c r="AD200" s="278" t="s">
        <v>52</v>
      </c>
      <c r="AE200" s="331" t="s">
        <v>53</v>
      </c>
      <c r="AF200" s="325" t="s">
        <v>52</v>
      </c>
      <c r="AG200" s="325" t="s">
        <v>52</v>
      </c>
      <c r="AH200" s="325" t="s">
        <v>53</v>
      </c>
      <c r="AI200" s="325" t="s">
        <v>53</v>
      </c>
      <c r="AJ200" s="325" t="s">
        <v>59</v>
      </c>
      <c r="AK200" s="325" t="s">
        <v>52</v>
      </c>
      <c r="AL200" s="325" t="s">
        <v>53</v>
      </c>
      <c r="AM200" s="325" t="s">
        <v>52</v>
      </c>
      <c r="AN200" s="325" t="s">
        <v>52</v>
      </c>
      <c r="AO200" s="325" t="s">
        <v>52</v>
      </c>
      <c r="AP200" s="278" t="s">
        <v>52</v>
      </c>
      <c r="AQ200" s="325" t="s">
        <v>52</v>
      </c>
      <c r="AR200" s="325" t="s">
        <v>59</v>
      </c>
      <c r="AS200" s="325" t="s">
        <v>53</v>
      </c>
      <c r="AT200" s="325" t="s">
        <v>53</v>
      </c>
    </row>
    <row r="201" spans="1:46">
      <c r="A201" s="526" t="s">
        <v>451</v>
      </c>
      <c r="B201" s="300"/>
      <c r="C201" s="538"/>
      <c r="D201" s="326"/>
      <c r="E201" s="325" t="s">
        <v>52</v>
      </c>
      <c r="F201" s="278" t="s">
        <v>52</v>
      </c>
      <c r="G201" s="325" t="s">
        <v>53</v>
      </c>
      <c r="H201" s="278" t="s">
        <v>52</v>
      </c>
      <c r="I201" s="325" t="s">
        <v>52</v>
      </c>
      <c r="J201" s="278" t="s">
        <v>52</v>
      </c>
      <c r="K201" s="278" t="s">
        <v>52</v>
      </c>
      <c r="L201" s="278" t="s">
        <v>53</v>
      </c>
      <c r="M201" s="325" t="s">
        <v>59</v>
      </c>
      <c r="N201" s="325" t="s">
        <v>53</v>
      </c>
      <c r="O201" s="278" t="s">
        <v>52</v>
      </c>
      <c r="P201" s="325" t="s">
        <v>53</v>
      </c>
      <c r="Q201" s="325" t="s">
        <v>53</v>
      </c>
      <c r="R201" s="325" t="s">
        <v>52</v>
      </c>
      <c r="S201" s="278" t="s">
        <v>52</v>
      </c>
      <c r="T201" s="278" t="s">
        <v>53</v>
      </c>
      <c r="U201" s="392" t="s">
        <v>53</v>
      </c>
      <c r="V201" s="333" t="s">
        <v>53</v>
      </c>
      <c r="W201" s="323" t="s">
        <v>52</v>
      </c>
      <c r="X201" s="325" t="s">
        <v>53</v>
      </c>
      <c r="Y201" s="325" t="s">
        <v>53</v>
      </c>
      <c r="Z201" s="325" t="s">
        <v>52</v>
      </c>
      <c r="AA201" s="278" t="s">
        <v>52</v>
      </c>
      <c r="AB201" s="325" t="s">
        <v>53</v>
      </c>
      <c r="AC201" s="278" t="s">
        <v>52</v>
      </c>
      <c r="AD201" s="278" t="s">
        <v>52</v>
      </c>
      <c r="AE201" s="331" t="s">
        <v>53</v>
      </c>
      <c r="AF201" s="325" t="s">
        <v>52</v>
      </c>
      <c r="AG201" s="325" t="s">
        <v>52</v>
      </c>
      <c r="AH201" s="325" t="s">
        <v>53</v>
      </c>
      <c r="AI201" s="325" t="s">
        <v>53</v>
      </c>
      <c r="AJ201" s="325" t="s">
        <v>59</v>
      </c>
      <c r="AK201" s="325" t="s">
        <v>52</v>
      </c>
      <c r="AL201" s="325" t="s">
        <v>53</v>
      </c>
      <c r="AM201" s="325" t="s">
        <v>52</v>
      </c>
      <c r="AN201" s="325" t="s">
        <v>59</v>
      </c>
      <c r="AO201" s="325" t="s">
        <v>52</v>
      </c>
      <c r="AP201" s="278" t="s">
        <v>52</v>
      </c>
      <c r="AQ201" s="325" t="s">
        <v>52</v>
      </c>
      <c r="AR201" s="325" t="s">
        <v>59</v>
      </c>
      <c r="AS201" s="325" t="s">
        <v>53</v>
      </c>
      <c r="AT201" s="325" t="s">
        <v>53</v>
      </c>
    </row>
    <row r="202" spans="1:46" ht="15">
      <c r="A202" s="387" t="s">
        <v>452</v>
      </c>
      <c r="B202" s="300">
        <f>C202/D202</f>
        <v>0.2</v>
      </c>
      <c r="C202" s="375">
        <f t="shared" ref="C202" si="166">COUNTIF(E202:AT202,"Yes")</f>
        <v>2</v>
      </c>
      <c r="D202" s="414" cm="1">
        <f t="array" ref="D202">SUM(COUNTIFS(E202:AT202,{"Yes","No"}))</f>
        <v>10</v>
      </c>
      <c r="E202" s="329" t="str">
        <f t="shared" ref="E202:AT202" si="167">IF(OR(E203="Yes",E204="Yes"),"Yes","-")</f>
        <v>-</v>
      </c>
      <c r="F202" s="329" t="s">
        <v>53</v>
      </c>
      <c r="G202" s="329" t="str">
        <f t="shared" si="167"/>
        <v>-</v>
      </c>
      <c r="H202" s="329" t="str">
        <f>IF(OR(H203="Yes",H204="Yes"),"Yes","-")</f>
        <v>-</v>
      </c>
      <c r="I202" s="329" t="str">
        <f t="shared" si="167"/>
        <v>-</v>
      </c>
      <c r="J202" s="329" t="str">
        <f t="shared" si="167"/>
        <v>-</v>
      </c>
      <c r="K202" s="329" t="str">
        <f t="shared" si="167"/>
        <v>-</v>
      </c>
      <c r="L202" s="329" t="str">
        <f t="shared" si="167"/>
        <v>-</v>
      </c>
      <c r="M202" s="329" t="str">
        <f t="shared" si="167"/>
        <v>-</v>
      </c>
      <c r="N202" s="329" t="str">
        <f t="shared" si="167"/>
        <v>-</v>
      </c>
      <c r="O202" s="329" t="str">
        <f t="shared" si="167"/>
        <v>-</v>
      </c>
      <c r="P202" s="329" t="str">
        <f t="shared" si="167"/>
        <v>-</v>
      </c>
      <c r="Q202" s="329" t="s">
        <v>53</v>
      </c>
      <c r="R202" s="329" t="str">
        <f t="shared" si="167"/>
        <v>Yes</v>
      </c>
      <c r="S202" s="329" t="s">
        <v>53</v>
      </c>
      <c r="T202" s="329" t="str">
        <f>IF(OR(T203="Yes",T204="Yes"),"Yes","-")</f>
        <v>-</v>
      </c>
      <c r="U202" s="527" t="str">
        <f>IF(OR(U203="Yes",U204="Yes"),"Yes","-")</f>
        <v>-</v>
      </c>
      <c r="V202" s="330" t="str">
        <f>IF(OR(V203="Yes",V204="Yes"),"Yes","-")</f>
        <v>-</v>
      </c>
      <c r="W202" s="528" t="str">
        <f t="shared" si="167"/>
        <v>-</v>
      </c>
      <c r="X202" s="329" t="str">
        <f t="shared" si="167"/>
        <v>-</v>
      </c>
      <c r="Y202" s="329" t="str">
        <f t="shared" si="167"/>
        <v>-</v>
      </c>
      <c r="Z202" s="329" t="s">
        <v>53</v>
      </c>
      <c r="AA202" s="329" t="s">
        <v>53</v>
      </c>
      <c r="AB202" s="329" t="str">
        <f t="shared" si="167"/>
        <v>Yes</v>
      </c>
      <c r="AC202" s="329" t="str">
        <f>IF(OR(AC203="Yes",AC204="Yes"),"Yes","-")</f>
        <v>-</v>
      </c>
      <c r="AD202" s="329" t="str">
        <f>IF(OR(AD203="Yes",AD204="Yes"),"Yes","-")</f>
        <v>-</v>
      </c>
      <c r="AE202" s="329" t="str">
        <f>IF(OR(AE203="Yes",AE204="Yes"),"Yes","-")</f>
        <v>-</v>
      </c>
      <c r="AF202" s="329" t="str">
        <f t="shared" si="167"/>
        <v>-</v>
      </c>
      <c r="AG202" s="329" t="str">
        <f t="shared" si="167"/>
        <v>-</v>
      </c>
      <c r="AH202" s="329" t="s">
        <v>53</v>
      </c>
      <c r="AI202" s="329" t="str">
        <f>IF(OR(AI203="Yes",AI204="Yes"),"Yes","-")</f>
        <v>-</v>
      </c>
      <c r="AJ202" s="329" t="str">
        <f t="shared" si="167"/>
        <v>-</v>
      </c>
      <c r="AK202" s="329" t="str">
        <f t="shared" si="167"/>
        <v>-</v>
      </c>
      <c r="AL202" s="329" t="str">
        <f>IF(OR(AL203="Yes",AL204="Yes"),"Yes","-")</f>
        <v>-</v>
      </c>
      <c r="AM202" s="329" t="str">
        <f t="shared" si="167"/>
        <v>-</v>
      </c>
      <c r="AN202" s="329" t="s">
        <v>53</v>
      </c>
      <c r="AO202" s="329" t="s">
        <v>53</v>
      </c>
      <c r="AP202" s="329" t="str">
        <f>IF(OR(AP203="Yes",AP204="Yes"),"Yes","-")</f>
        <v>-</v>
      </c>
      <c r="AQ202" s="329" t="str">
        <f t="shared" si="167"/>
        <v>-</v>
      </c>
      <c r="AR202" s="329" t="str">
        <f t="shared" si="167"/>
        <v>-</v>
      </c>
      <c r="AS202" s="329" t="str">
        <f t="shared" si="167"/>
        <v>-</v>
      </c>
      <c r="AT202" s="329" t="str">
        <f t="shared" si="167"/>
        <v>-</v>
      </c>
    </row>
    <row r="203" spans="1:46">
      <c r="A203" s="526" t="s">
        <v>453</v>
      </c>
      <c r="B203" s="300"/>
      <c r="C203" s="538"/>
      <c r="D203" s="326"/>
      <c r="E203" s="325"/>
      <c r="F203" s="278" t="s">
        <v>53</v>
      </c>
      <c r="G203" s="325"/>
      <c r="H203" s="325"/>
      <c r="I203" s="325"/>
      <c r="J203" s="325"/>
      <c r="K203" s="325"/>
      <c r="L203" s="325"/>
      <c r="M203" s="325"/>
      <c r="N203" s="325"/>
      <c r="O203" s="325"/>
      <c r="P203" s="325"/>
      <c r="Q203" s="325" t="s">
        <v>53</v>
      </c>
      <c r="R203" s="325" t="s">
        <v>52</v>
      </c>
      <c r="S203" s="325" t="s">
        <v>53</v>
      </c>
      <c r="T203" s="325"/>
      <c r="U203" s="459"/>
      <c r="V203" s="333"/>
      <c r="W203" s="323"/>
      <c r="X203" s="325"/>
      <c r="Y203" s="325"/>
      <c r="Z203" s="325" t="s">
        <v>53</v>
      </c>
      <c r="AA203" s="278" t="s">
        <v>53</v>
      </c>
      <c r="AB203" s="325" t="s">
        <v>52</v>
      </c>
      <c r="AC203" s="325"/>
      <c r="AD203" s="325"/>
      <c r="AE203" s="325"/>
      <c r="AF203" s="325"/>
      <c r="AG203" s="325"/>
      <c r="AH203" s="325" t="s">
        <v>53</v>
      </c>
      <c r="AI203" s="325"/>
      <c r="AJ203" s="325"/>
      <c r="AK203" s="325"/>
      <c r="AL203" s="325"/>
      <c r="AM203" s="325"/>
      <c r="AN203" s="325" t="s">
        <v>53</v>
      </c>
      <c r="AO203" s="325" t="s">
        <v>53</v>
      </c>
      <c r="AP203" s="325"/>
      <c r="AQ203" s="325"/>
      <c r="AR203" s="325"/>
      <c r="AS203" s="325"/>
      <c r="AT203" s="325" t="s">
        <v>59</v>
      </c>
    </row>
    <row r="204" spans="1:46">
      <c r="A204" s="526" t="s">
        <v>454</v>
      </c>
      <c r="B204" s="300"/>
      <c r="C204" s="538"/>
      <c r="D204" s="326"/>
      <c r="E204" s="325"/>
      <c r="F204" s="278" t="s">
        <v>53</v>
      </c>
      <c r="G204" s="325"/>
      <c r="H204" s="325"/>
      <c r="I204" s="325"/>
      <c r="J204" s="325"/>
      <c r="K204" s="325"/>
      <c r="L204" s="325"/>
      <c r="M204" s="325"/>
      <c r="N204" s="325"/>
      <c r="O204" s="325"/>
      <c r="P204" s="325"/>
      <c r="Q204" s="325" t="s">
        <v>53</v>
      </c>
      <c r="R204" s="325" t="s">
        <v>53</v>
      </c>
      <c r="S204" s="325" t="s">
        <v>53</v>
      </c>
      <c r="T204" s="325"/>
      <c r="U204" s="459"/>
      <c r="V204" s="333"/>
      <c r="W204" s="323"/>
      <c r="X204" s="325"/>
      <c r="Y204" s="325"/>
      <c r="Z204" s="325" t="s">
        <v>53</v>
      </c>
      <c r="AA204" s="278" t="s">
        <v>53</v>
      </c>
      <c r="AB204" s="325" t="s">
        <v>53</v>
      </c>
      <c r="AC204" s="325"/>
      <c r="AD204" s="325"/>
      <c r="AE204" s="325"/>
      <c r="AF204" s="325"/>
      <c r="AG204" s="325"/>
      <c r="AH204" s="325" t="s">
        <v>53</v>
      </c>
      <c r="AI204" s="325"/>
      <c r="AJ204" s="325"/>
      <c r="AK204" s="325"/>
      <c r="AL204" s="325"/>
      <c r="AM204" s="325"/>
      <c r="AN204" s="325" t="s">
        <v>53</v>
      </c>
      <c r="AO204" s="325" t="s">
        <v>53</v>
      </c>
      <c r="AP204" s="325"/>
      <c r="AQ204" s="325"/>
      <c r="AR204" s="325"/>
      <c r="AS204" s="325"/>
      <c r="AT204" s="325" t="s">
        <v>59</v>
      </c>
    </row>
    <row r="205" spans="1:46" ht="18" customHeight="1">
      <c r="A205" s="415" t="s">
        <v>460</v>
      </c>
      <c r="B205" s="530">
        <f>AVERAGE(E205:AT205)</f>
        <v>9.2380952380952372</v>
      </c>
      <c r="C205" s="417"/>
      <c r="D205" s="418"/>
      <c r="E205" s="528">
        <f>SUM(COUNTIF(E163,"Yes"),COUNTIF(E166,"Yes"),COUNTIF(E169,"Yes"),COUNTIF(E172,"Yes"),COUNTIF(E175,"Yes"),COUNTIF(E178,"Yes"),COUNTIF(E181,"Yes"),COUNTIF(E184,"Yes"),COUNTIF(E187,"Yes"),COUNTIF(E190,"Yes"),COUNTIF(E193,"Yes"),COUNTIF(E196,"Yes"),COUNTIF(E199,"Yes"))</f>
        <v>10</v>
      </c>
      <c r="F205" s="528">
        <f t="shared" ref="F205:AT205" si="168">SUM(COUNTIF(F163,"Yes"),COUNTIF(F166,"Yes"),COUNTIF(F169,"Yes"),COUNTIF(F172,"Yes"),COUNTIF(F175,"Yes"),COUNTIF(F178,"Yes"),COUNTIF(F181,"Yes"),COUNTIF(F184,"Yes"),COUNTIF(F187,"Yes"),COUNTIF(F190,"Yes"),COUNTIF(F193,"Yes"),COUNTIF(F196,"Yes"),COUNTIF(F199,"Yes"))</f>
        <v>10</v>
      </c>
      <c r="G205" s="528">
        <f t="shared" si="168"/>
        <v>9</v>
      </c>
      <c r="H205" s="528">
        <f t="shared" si="168"/>
        <v>9</v>
      </c>
      <c r="I205" s="528">
        <f t="shared" si="168"/>
        <v>10</v>
      </c>
      <c r="J205" s="528">
        <f t="shared" si="168"/>
        <v>9</v>
      </c>
      <c r="K205" s="528">
        <f t="shared" si="168"/>
        <v>11</v>
      </c>
      <c r="L205" s="528">
        <f t="shared" si="168"/>
        <v>8</v>
      </c>
      <c r="M205" s="528">
        <f t="shared" si="168"/>
        <v>8</v>
      </c>
      <c r="N205" s="528">
        <f t="shared" si="168"/>
        <v>10</v>
      </c>
      <c r="O205" s="528">
        <f t="shared" si="168"/>
        <v>9</v>
      </c>
      <c r="P205" s="528">
        <f t="shared" si="168"/>
        <v>13</v>
      </c>
      <c r="Q205" s="528">
        <f t="shared" si="168"/>
        <v>9</v>
      </c>
      <c r="R205" s="528">
        <f t="shared" si="168"/>
        <v>11</v>
      </c>
      <c r="S205" s="528">
        <f t="shared" si="168"/>
        <v>10</v>
      </c>
      <c r="T205" s="528">
        <f t="shared" si="168"/>
        <v>10</v>
      </c>
      <c r="U205" s="531">
        <f t="shared" si="168"/>
        <v>8</v>
      </c>
      <c r="V205" s="532">
        <f t="shared" si="168"/>
        <v>7</v>
      </c>
      <c r="W205" s="528">
        <f t="shared" si="168"/>
        <v>8</v>
      </c>
      <c r="X205" s="528">
        <f t="shared" si="168"/>
        <v>11</v>
      </c>
      <c r="Y205" s="528">
        <f t="shared" si="168"/>
        <v>2</v>
      </c>
      <c r="Z205" s="528">
        <f t="shared" si="168"/>
        <v>11</v>
      </c>
      <c r="AA205" s="528">
        <f t="shared" si="168"/>
        <v>10</v>
      </c>
      <c r="AB205" s="528">
        <f t="shared" si="168"/>
        <v>10</v>
      </c>
      <c r="AC205" s="528">
        <f t="shared" si="168"/>
        <v>11</v>
      </c>
      <c r="AD205" s="528">
        <f t="shared" si="168"/>
        <v>9</v>
      </c>
      <c r="AE205" s="528">
        <f t="shared" si="168"/>
        <v>8</v>
      </c>
      <c r="AF205" s="528">
        <f t="shared" si="168"/>
        <v>12</v>
      </c>
      <c r="AG205" s="528">
        <f t="shared" si="168"/>
        <v>9</v>
      </c>
      <c r="AH205" s="528">
        <f t="shared" si="168"/>
        <v>10</v>
      </c>
      <c r="AI205" s="528">
        <f t="shared" si="168"/>
        <v>10</v>
      </c>
      <c r="AJ205" s="528">
        <f t="shared" si="168"/>
        <v>0</v>
      </c>
      <c r="AK205" s="528">
        <f t="shared" si="168"/>
        <v>11</v>
      </c>
      <c r="AL205" s="528">
        <f t="shared" si="168"/>
        <v>8</v>
      </c>
      <c r="AM205" s="528">
        <f t="shared" si="168"/>
        <v>11</v>
      </c>
      <c r="AN205" s="528">
        <f t="shared" si="168"/>
        <v>11</v>
      </c>
      <c r="AO205" s="528">
        <f t="shared" si="168"/>
        <v>11</v>
      </c>
      <c r="AP205" s="528">
        <f t="shared" si="168"/>
        <v>11</v>
      </c>
      <c r="AQ205" s="528">
        <f t="shared" si="168"/>
        <v>13</v>
      </c>
      <c r="AR205" s="528">
        <f t="shared" si="168"/>
        <v>0</v>
      </c>
      <c r="AS205" s="528">
        <f t="shared" si="168"/>
        <v>10</v>
      </c>
      <c r="AT205" s="528">
        <f t="shared" si="168"/>
        <v>10</v>
      </c>
    </row>
    <row r="206" spans="1:46" ht="33.75" customHeight="1">
      <c r="A206" s="539" t="s">
        <v>461</v>
      </c>
      <c r="B206" s="300">
        <f>C206/D206</f>
        <v>0.88095238095238093</v>
      </c>
      <c r="C206" s="375">
        <f t="shared" ref="C206" si="169">COUNTIF(E206:AT206,"Yes")</f>
        <v>37</v>
      </c>
      <c r="D206" s="414" cm="1">
        <f t="array" ref="D206">SUM(COUNTIFS(E206:AT206,{"Yes","No"}))</f>
        <v>42</v>
      </c>
      <c r="E206" s="329" t="str">
        <f>IF(AND(E178="Yes",E163="Yes",E169="Yes",E175="Yes",E172="Yes"),"Yes","No")</f>
        <v>Yes</v>
      </c>
      <c r="F206" s="329" t="str">
        <f t="shared" ref="F206:AT206" si="170">IF(AND(F178="Yes",F163="Yes",F169="Yes",F175="Yes",F172="Yes"),"Yes","No")</f>
        <v>Yes</v>
      </c>
      <c r="G206" s="329" t="str">
        <f t="shared" si="170"/>
        <v>Yes</v>
      </c>
      <c r="H206" s="329" t="str">
        <f t="shared" si="170"/>
        <v>Yes</v>
      </c>
      <c r="I206" s="329" t="str">
        <f t="shared" si="170"/>
        <v>Yes</v>
      </c>
      <c r="J206" s="329" t="str">
        <f t="shared" si="170"/>
        <v>Yes</v>
      </c>
      <c r="K206" s="329" t="str">
        <f t="shared" si="170"/>
        <v>Yes</v>
      </c>
      <c r="L206" s="329" t="str">
        <f t="shared" si="170"/>
        <v>Yes</v>
      </c>
      <c r="M206" s="329" t="str">
        <f t="shared" si="170"/>
        <v>Yes</v>
      </c>
      <c r="N206" s="329" t="str">
        <f t="shared" si="170"/>
        <v>Yes</v>
      </c>
      <c r="O206" s="329" t="str">
        <f t="shared" si="170"/>
        <v>Yes</v>
      </c>
      <c r="P206" s="329" t="str">
        <f t="shared" si="170"/>
        <v>Yes</v>
      </c>
      <c r="Q206" s="329" t="str">
        <f t="shared" si="170"/>
        <v>Yes</v>
      </c>
      <c r="R206" s="329" t="str">
        <f t="shared" si="170"/>
        <v>Yes</v>
      </c>
      <c r="S206" s="329" t="str">
        <f t="shared" si="170"/>
        <v>Yes</v>
      </c>
      <c r="T206" s="329" t="str">
        <f t="shared" si="170"/>
        <v>Yes</v>
      </c>
      <c r="U206" s="527" t="str">
        <f t="shared" si="170"/>
        <v>Yes</v>
      </c>
      <c r="V206" s="330" t="str">
        <f t="shared" si="170"/>
        <v>No</v>
      </c>
      <c r="W206" s="528" t="str">
        <f t="shared" si="170"/>
        <v>No</v>
      </c>
      <c r="X206" s="329" t="str">
        <f t="shared" si="170"/>
        <v>Yes</v>
      </c>
      <c r="Y206" s="329" t="str">
        <f t="shared" si="170"/>
        <v>No</v>
      </c>
      <c r="Z206" s="329" t="str">
        <f t="shared" si="170"/>
        <v>Yes</v>
      </c>
      <c r="AA206" s="329" t="str">
        <f t="shared" si="170"/>
        <v>Yes</v>
      </c>
      <c r="AB206" s="329" t="str">
        <f t="shared" si="170"/>
        <v>Yes</v>
      </c>
      <c r="AC206" s="329" t="str">
        <f t="shared" si="170"/>
        <v>Yes</v>
      </c>
      <c r="AD206" s="329" t="str">
        <f t="shared" si="170"/>
        <v>Yes</v>
      </c>
      <c r="AE206" s="329" t="str">
        <f t="shared" si="170"/>
        <v>Yes</v>
      </c>
      <c r="AF206" s="329" t="str">
        <f t="shared" si="170"/>
        <v>Yes</v>
      </c>
      <c r="AG206" s="329" t="str">
        <f t="shared" si="170"/>
        <v>Yes</v>
      </c>
      <c r="AH206" s="329" t="str">
        <f t="shared" si="170"/>
        <v>Yes</v>
      </c>
      <c r="AI206" s="329" t="str">
        <f t="shared" si="170"/>
        <v>Yes</v>
      </c>
      <c r="AJ206" s="329" t="str">
        <f t="shared" si="170"/>
        <v>No</v>
      </c>
      <c r="AK206" s="329" t="str">
        <f t="shared" si="170"/>
        <v>Yes</v>
      </c>
      <c r="AL206" s="329" t="str">
        <f t="shared" si="170"/>
        <v>Yes</v>
      </c>
      <c r="AM206" s="329" t="str">
        <f t="shared" si="170"/>
        <v>Yes</v>
      </c>
      <c r="AN206" s="329" t="str">
        <f t="shared" si="170"/>
        <v>Yes</v>
      </c>
      <c r="AO206" s="329" t="str">
        <f t="shared" si="170"/>
        <v>Yes</v>
      </c>
      <c r="AP206" s="329" t="str">
        <f t="shared" si="170"/>
        <v>Yes</v>
      </c>
      <c r="AQ206" s="329" t="str">
        <f t="shared" si="170"/>
        <v>Yes</v>
      </c>
      <c r="AR206" s="329" t="str">
        <f t="shared" si="170"/>
        <v>No</v>
      </c>
      <c r="AS206" s="329" t="str">
        <f t="shared" si="170"/>
        <v>Yes</v>
      </c>
      <c r="AT206" s="329" t="str">
        <f t="shared" si="170"/>
        <v>Yes</v>
      </c>
    </row>
    <row r="207" spans="1:46" ht="27.75" customHeight="1">
      <c r="A207" s="534" t="s">
        <v>135</v>
      </c>
      <c r="B207" s="383"/>
      <c r="C207" s="383"/>
      <c r="D207" s="384"/>
      <c r="E207" s="383"/>
      <c r="F207" s="383"/>
      <c r="G207" s="383"/>
      <c r="H207" s="383"/>
      <c r="I207" s="383"/>
      <c r="J207" s="383"/>
      <c r="K207" s="383"/>
      <c r="L207" s="383"/>
      <c r="M207" s="383"/>
      <c r="N207" s="383"/>
      <c r="O207" s="383"/>
      <c r="P207" s="383"/>
      <c r="Q207" s="383"/>
      <c r="R207" s="383"/>
      <c r="S207" s="383"/>
      <c r="T207" s="383"/>
      <c r="U207" s="383"/>
      <c r="V207" s="384"/>
      <c r="W207" s="383"/>
      <c r="X207" s="383"/>
      <c r="Y207" s="383"/>
      <c r="Z207" s="383"/>
      <c r="AA207" s="383"/>
      <c r="AB207" s="383"/>
      <c r="AC207" s="383"/>
      <c r="AD207" s="383"/>
      <c r="AE207" s="386"/>
      <c r="AF207" s="383"/>
      <c r="AG207" s="383"/>
      <c r="AH207" s="383"/>
      <c r="AI207" s="383"/>
      <c r="AJ207" s="383"/>
      <c r="AK207" s="383"/>
      <c r="AL207" s="383"/>
      <c r="AM207" s="383"/>
      <c r="AN207" s="383"/>
      <c r="AO207" s="383"/>
      <c r="AP207" s="383"/>
      <c r="AQ207" s="383"/>
      <c r="AR207" s="383"/>
      <c r="AS207" s="383"/>
      <c r="AT207" s="383"/>
    </row>
    <row r="208" spans="1:46" ht="15">
      <c r="A208" s="540" t="s">
        <v>413</v>
      </c>
      <c r="B208" s="300">
        <f>C208/D208</f>
        <v>0.85365853658536583</v>
      </c>
      <c r="C208" s="375">
        <f t="shared" ref="C208" si="171">COUNTIF(E208:AT208,"Yes")</f>
        <v>35</v>
      </c>
      <c r="D208" s="414" cm="1">
        <f t="array" ref="D208">SUM(COUNTIFS(E208:AT208,{"Yes","No"}))</f>
        <v>41</v>
      </c>
      <c r="E208" s="329" t="str">
        <f t="shared" ref="E208:AT208" si="172">IF(OR(E209="Yes",E210="Yes"),"Yes","-")</f>
        <v>Yes</v>
      </c>
      <c r="F208" s="329" t="str">
        <f>IF(OR(F209="Yes",F210="Yes"),"Yes","-")</f>
        <v>Yes</v>
      </c>
      <c r="G208" s="329" t="str">
        <f t="shared" si="172"/>
        <v>Yes</v>
      </c>
      <c r="H208" s="329" t="str">
        <f>IF(OR(H209="Yes",H210="Yes"),"Yes","-")</f>
        <v>Yes</v>
      </c>
      <c r="I208" s="329" t="s">
        <v>53</v>
      </c>
      <c r="J208" s="329" t="str">
        <f t="shared" ref="J208:P208" si="173">IF(OR(J209="Yes",J210="Yes"),"Yes","-")</f>
        <v>Yes</v>
      </c>
      <c r="K208" s="329" t="str">
        <f t="shared" si="173"/>
        <v>Yes</v>
      </c>
      <c r="L208" s="329" t="s">
        <v>53</v>
      </c>
      <c r="M208" s="329" t="str">
        <f t="shared" si="173"/>
        <v>Yes</v>
      </c>
      <c r="N208" s="329" t="s">
        <v>53</v>
      </c>
      <c r="O208" s="329" t="str">
        <f t="shared" si="173"/>
        <v>Yes</v>
      </c>
      <c r="P208" s="329" t="str">
        <f t="shared" si="173"/>
        <v>Yes</v>
      </c>
      <c r="Q208" s="329" t="str">
        <f t="shared" si="172"/>
        <v>Yes</v>
      </c>
      <c r="R208" s="329" t="str">
        <f t="shared" si="172"/>
        <v>Yes</v>
      </c>
      <c r="S208" s="329" t="str">
        <f>IF(OR(S209="Yes",S210="Yes"),"Yes","-")</f>
        <v>Yes</v>
      </c>
      <c r="T208" s="329" t="s">
        <v>53</v>
      </c>
      <c r="U208" s="527" t="str">
        <f>IF(OR(U209="Yes",U210="Yes"),"Yes","-")</f>
        <v>Yes</v>
      </c>
      <c r="V208" s="330" t="str">
        <f>IF(OR(V209="Yes",V210="Yes"),"Yes","-")</f>
        <v>Yes</v>
      </c>
      <c r="W208" s="528" t="str">
        <f t="shared" si="172"/>
        <v>Yes</v>
      </c>
      <c r="X208" s="329" t="str">
        <f t="shared" si="172"/>
        <v>Yes</v>
      </c>
      <c r="Y208" s="329" t="s">
        <v>53</v>
      </c>
      <c r="Z208" s="329" t="str">
        <f t="shared" si="172"/>
        <v>Yes</v>
      </c>
      <c r="AA208" s="329" t="str">
        <f>IF(OR(AA209="Yes",AA210="Yes"),"Yes","-")</f>
        <v>Yes</v>
      </c>
      <c r="AB208" s="329" t="str">
        <f t="shared" si="172"/>
        <v>Yes</v>
      </c>
      <c r="AC208" s="329" t="str">
        <f>IF(OR(AC209="Yes",AC210="Yes"),"Yes","-")</f>
        <v>Yes</v>
      </c>
      <c r="AD208" s="329" t="s">
        <v>53</v>
      </c>
      <c r="AE208" s="329" t="str">
        <f>IF(OR(AE209="Yes",AE210="Yes"),"Yes","-")</f>
        <v>Yes</v>
      </c>
      <c r="AF208" s="329" t="str">
        <f t="shared" si="172"/>
        <v>Yes</v>
      </c>
      <c r="AG208" s="329" t="str">
        <f t="shared" si="172"/>
        <v>Yes</v>
      </c>
      <c r="AH208" s="329" t="str">
        <f t="shared" si="172"/>
        <v>Yes</v>
      </c>
      <c r="AI208" s="329" t="str">
        <f>IF(OR(AI209="Yes",AI210="Yes"),"Yes","-")</f>
        <v>Yes</v>
      </c>
      <c r="AJ208" s="329" t="str">
        <f t="shared" si="172"/>
        <v>-</v>
      </c>
      <c r="AK208" s="329" t="str">
        <f t="shared" si="172"/>
        <v>Yes</v>
      </c>
      <c r="AL208" s="329" t="str">
        <f>IF(OR(AL209="Yes",AL210="Yes"),"Yes","-")</f>
        <v>Yes</v>
      </c>
      <c r="AM208" s="329" t="str">
        <f t="shared" si="172"/>
        <v>Yes</v>
      </c>
      <c r="AN208" s="329" t="str">
        <f t="shared" si="172"/>
        <v>Yes</v>
      </c>
      <c r="AO208" s="329" t="str">
        <f t="shared" si="172"/>
        <v>Yes</v>
      </c>
      <c r="AP208" s="329" t="str">
        <f>IF(OR(AP209="Yes",AP210="Yes"),"Yes","-")</f>
        <v>Yes</v>
      </c>
      <c r="AQ208" s="329" t="str">
        <f t="shared" si="172"/>
        <v>Yes</v>
      </c>
      <c r="AR208" s="329" t="str">
        <f t="shared" si="172"/>
        <v>Yes</v>
      </c>
      <c r="AS208" s="329" t="str">
        <f t="shared" si="172"/>
        <v>Yes</v>
      </c>
      <c r="AT208" s="329" t="str">
        <f t="shared" si="172"/>
        <v>Yes</v>
      </c>
    </row>
    <row r="209" spans="1:46">
      <c r="A209" s="526" t="s">
        <v>414</v>
      </c>
      <c r="B209" s="300"/>
      <c r="C209" s="325"/>
      <c r="D209" s="333"/>
      <c r="E209" s="325" t="s">
        <v>52</v>
      </c>
      <c r="F209" s="278" t="s">
        <v>52</v>
      </c>
      <c r="G209" s="325" t="s">
        <v>52</v>
      </c>
      <c r="H209" s="278" t="s">
        <v>52</v>
      </c>
      <c r="I209" s="325" t="s">
        <v>53</v>
      </c>
      <c r="J209" s="278" t="s">
        <v>52</v>
      </c>
      <c r="K209" s="278" t="s">
        <v>52</v>
      </c>
      <c r="L209" s="278" t="s">
        <v>53</v>
      </c>
      <c r="M209" s="278" t="s">
        <v>52</v>
      </c>
      <c r="N209" s="325" t="s">
        <v>53</v>
      </c>
      <c r="O209" s="278" t="s">
        <v>52</v>
      </c>
      <c r="P209" s="325" t="s">
        <v>53</v>
      </c>
      <c r="Q209" s="325" t="s">
        <v>52</v>
      </c>
      <c r="R209" s="325" t="s">
        <v>52</v>
      </c>
      <c r="S209" s="278" t="s">
        <v>52</v>
      </c>
      <c r="T209" s="278" t="s">
        <v>53</v>
      </c>
      <c r="U209" s="392" t="s">
        <v>52</v>
      </c>
      <c r="V209" s="332" t="s">
        <v>52</v>
      </c>
      <c r="W209" s="323" t="s">
        <v>52</v>
      </c>
      <c r="X209" s="325" t="s">
        <v>52</v>
      </c>
      <c r="Y209" s="325" t="s">
        <v>53</v>
      </c>
      <c r="Z209" s="325" t="s">
        <v>52</v>
      </c>
      <c r="AA209" s="278" t="s">
        <v>52</v>
      </c>
      <c r="AB209" s="325" t="s">
        <v>53</v>
      </c>
      <c r="AC209" s="278" t="s">
        <v>52</v>
      </c>
      <c r="AD209" s="325" t="s">
        <v>59</v>
      </c>
      <c r="AE209" s="278" t="s">
        <v>52</v>
      </c>
      <c r="AF209" s="325" t="s">
        <v>52</v>
      </c>
      <c r="AG209" s="325" t="s">
        <v>52</v>
      </c>
      <c r="AH209" s="325" t="s">
        <v>52</v>
      </c>
      <c r="AI209" s="278" t="s">
        <v>52</v>
      </c>
      <c r="AJ209" s="325" t="s">
        <v>59</v>
      </c>
      <c r="AK209" s="325" t="s">
        <v>52</v>
      </c>
      <c r="AL209" s="278" t="s">
        <v>52</v>
      </c>
      <c r="AM209" s="325" t="s">
        <v>59</v>
      </c>
      <c r="AN209" s="325" t="s">
        <v>52</v>
      </c>
      <c r="AO209" s="325" t="s">
        <v>52</v>
      </c>
      <c r="AP209" s="278" t="s">
        <v>52</v>
      </c>
      <c r="AQ209" s="325" t="s">
        <v>52</v>
      </c>
      <c r="AR209" s="325" t="s">
        <v>52</v>
      </c>
      <c r="AS209" s="325" t="s">
        <v>52</v>
      </c>
      <c r="AT209" s="325" t="s">
        <v>52</v>
      </c>
    </row>
    <row r="210" spans="1:46">
      <c r="A210" s="526" t="s">
        <v>415</v>
      </c>
      <c r="B210" s="300"/>
      <c r="C210" s="325"/>
      <c r="D210" s="333"/>
      <c r="E210" s="325" t="s">
        <v>52</v>
      </c>
      <c r="F210" s="278" t="s">
        <v>52</v>
      </c>
      <c r="G210" s="325" t="s">
        <v>52</v>
      </c>
      <c r="H210" s="278" t="s">
        <v>52</v>
      </c>
      <c r="I210" s="325" t="s">
        <v>53</v>
      </c>
      <c r="J210" s="278" t="s">
        <v>52</v>
      </c>
      <c r="K210" s="278" t="s">
        <v>52</v>
      </c>
      <c r="L210" s="278" t="s">
        <v>53</v>
      </c>
      <c r="M210" s="278" t="s">
        <v>52</v>
      </c>
      <c r="N210" s="325" t="s">
        <v>53</v>
      </c>
      <c r="O210" s="278" t="s">
        <v>52</v>
      </c>
      <c r="P210" s="278" t="s">
        <v>52</v>
      </c>
      <c r="Q210" s="325" t="s">
        <v>52</v>
      </c>
      <c r="R210" s="325" t="s">
        <v>52</v>
      </c>
      <c r="S210" s="278" t="s">
        <v>52</v>
      </c>
      <c r="T210" s="278" t="s">
        <v>53</v>
      </c>
      <c r="U210" s="392" t="s">
        <v>52</v>
      </c>
      <c r="V210" s="333" t="s">
        <v>53</v>
      </c>
      <c r="W210" s="323" t="s">
        <v>52</v>
      </c>
      <c r="X210" s="325" t="s">
        <v>52</v>
      </c>
      <c r="Y210" s="325" t="s">
        <v>53</v>
      </c>
      <c r="Z210" s="325" t="s">
        <v>52</v>
      </c>
      <c r="AA210" s="278" t="s">
        <v>52</v>
      </c>
      <c r="AB210" s="325" t="s">
        <v>52</v>
      </c>
      <c r="AC210" s="278" t="s">
        <v>52</v>
      </c>
      <c r="AD210" s="278" t="s">
        <v>53</v>
      </c>
      <c r="AE210" s="278" t="s">
        <v>52</v>
      </c>
      <c r="AF210" s="325" t="s">
        <v>52</v>
      </c>
      <c r="AG210" s="325" t="s">
        <v>52</v>
      </c>
      <c r="AH210" s="325" t="s">
        <v>52</v>
      </c>
      <c r="AI210" s="278" t="s">
        <v>52</v>
      </c>
      <c r="AJ210" s="325" t="s">
        <v>59</v>
      </c>
      <c r="AK210" s="325" t="s">
        <v>52</v>
      </c>
      <c r="AL210" s="278" t="s">
        <v>52</v>
      </c>
      <c r="AM210" s="325" t="s">
        <v>52</v>
      </c>
      <c r="AN210" s="325" t="s">
        <v>53</v>
      </c>
      <c r="AO210" s="325" t="s">
        <v>52</v>
      </c>
      <c r="AP210" s="278" t="s">
        <v>52</v>
      </c>
      <c r="AQ210" s="325" t="s">
        <v>52</v>
      </c>
      <c r="AR210" s="325" t="s">
        <v>52</v>
      </c>
      <c r="AS210" s="325" t="s">
        <v>52</v>
      </c>
      <c r="AT210" s="325" t="s">
        <v>52</v>
      </c>
    </row>
    <row r="211" spans="1:46" ht="15">
      <c r="A211" s="387" t="s">
        <v>416</v>
      </c>
      <c r="B211" s="300">
        <f>C211/D211</f>
        <v>0.65</v>
      </c>
      <c r="C211" s="375">
        <f t="shared" ref="C211" si="174">COUNTIF(E211:AT211,"Yes")</f>
        <v>26</v>
      </c>
      <c r="D211" s="414" cm="1">
        <f t="array" ref="D211">SUM(COUNTIFS(E211:AT211,{"Yes","No"}))</f>
        <v>40</v>
      </c>
      <c r="E211" s="329" t="str">
        <f t="shared" ref="E211:AT211" si="175">IF(OR(E212="Yes",E213="Yes"),"Yes","-")</f>
        <v>Yes</v>
      </c>
      <c r="F211" s="329" t="str">
        <f>IF(OR(F212="Yes",F213="Yes"),"Yes","-")</f>
        <v>Yes</v>
      </c>
      <c r="G211" s="329" t="str">
        <f t="shared" si="175"/>
        <v>Yes</v>
      </c>
      <c r="H211" s="329" t="str">
        <f>IF(OR(H212="Yes",H213="Yes"),"Yes","-")</f>
        <v>Yes</v>
      </c>
      <c r="I211" s="329" t="s">
        <v>53</v>
      </c>
      <c r="J211" s="329" t="str">
        <f t="shared" ref="J211:O211" si="176">IF(OR(J212="Yes",J213="Yes"),"Yes","-")</f>
        <v>Yes</v>
      </c>
      <c r="K211" s="329" t="str">
        <f t="shared" si="176"/>
        <v>Yes</v>
      </c>
      <c r="L211" s="329" t="s">
        <v>53</v>
      </c>
      <c r="M211" s="329" t="str">
        <f t="shared" si="176"/>
        <v>Yes</v>
      </c>
      <c r="N211" s="329" t="s">
        <v>53</v>
      </c>
      <c r="O211" s="329" t="str">
        <f t="shared" si="176"/>
        <v>Yes</v>
      </c>
      <c r="P211" s="329" t="s">
        <v>53</v>
      </c>
      <c r="Q211" s="329" t="str">
        <f t="shared" si="175"/>
        <v>Yes</v>
      </c>
      <c r="R211" s="329" t="str">
        <f t="shared" si="175"/>
        <v>Yes</v>
      </c>
      <c r="S211" s="329" t="s">
        <v>53</v>
      </c>
      <c r="T211" s="329" t="s">
        <v>53</v>
      </c>
      <c r="U211" s="527" t="s">
        <v>53</v>
      </c>
      <c r="V211" s="330" t="s">
        <v>53</v>
      </c>
      <c r="W211" s="528" t="s">
        <v>53</v>
      </c>
      <c r="X211" s="329" t="str">
        <f t="shared" si="175"/>
        <v>Yes</v>
      </c>
      <c r="Y211" s="329" t="s">
        <v>53</v>
      </c>
      <c r="Z211" s="329" t="str">
        <f t="shared" si="175"/>
        <v>Yes</v>
      </c>
      <c r="AA211" s="329" t="str">
        <f>IF(OR(AA212="Yes",AA213="Yes"),"Yes","-")</f>
        <v>Yes</v>
      </c>
      <c r="AB211" s="329" t="str">
        <f t="shared" si="175"/>
        <v>Yes</v>
      </c>
      <c r="AC211" s="329" t="str">
        <f>IF(OR(AC212="Yes",AC213="Yes"),"Yes","-")</f>
        <v>Yes</v>
      </c>
      <c r="AD211" s="329" t="str">
        <f>IF(OR(AD212="Yes",AD213="Yes"),"Yes","-")</f>
        <v>-</v>
      </c>
      <c r="AE211" s="329" t="str">
        <f>IF(OR(AE212="Yes",AE213="Yes"),"Yes","-")</f>
        <v>Yes</v>
      </c>
      <c r="AF211" s="329" t="s">
        <v>53</v>
      </c>
      <c r="AG211" s="329" t="str">
        <f t="shared" si="175"/>
        <v>Yes</v>
      </c>
      <c r="AH211" s="329" t="str">
        <f t="shared" si="175"/>
        <v>Yes</v>
      </c>
      <c r="AI211" s="329" t="str">
        <f>IF(OR(AI212="Yes",AI213="Yes"),"Yes","-")</f>
        <v>Yes</v>
      </c>
      <c r="AJ211" s="329" t="str">
        <f t="shared" si="175"/>
        <v>-</v>
      </c>
      <c r="AK211" s="329" t="str">
        <f t="shared" si="175"/>
        <v>Yes</v>
      </c>
      <c r="AL211" s="329" t="s">
        <v>53</v>
      </c>
      <c r="AM211" s="329" t="s">
        <v>53</v>
      </c>
      <c r="AN211" s="329" t="str">
        <f t="shared" si="175"/>
        <v>Yes</v>
      </c>
      <c r="AO211" s="329" t="str">
        <f t="shared" si="175"/>
        <v>Yes</v>
      </c>
      <c r="AP211" s="329" t="s">
        <v>53</v>
      </c>
      <c r="AQ211" s="329" t="str">
        <f t="shared" si="175"/>
        <v>Yes</v>
      </c>
      <c r="AR211" s="329" t="str">
        <f t="shared" si="175"/>
        <v>Yes</v>
      </c>
      <c r="AS211" s="329" t="str">
        <f t="shared" si="175"/>
        <v>Yes</v>
      </c>
      <c r="AT211" s="329" t="str">
        <f t="shared" si="175"/>
        <v>Yes</v>
      </c>
    </row>
    <row r="212" spans="1:46">
      <c r="A212" s="526" t="s">
        <v>417</v>
      </c>
      <c r="B212" s="300"/>
      <c r="C212" s="325"/>
      <c r="D212" s="333"/>
      <c r="E212" s="325" t="s">
        <v>52</v>
      </c>
      <c r="F212" s="278" t="s">
        <v>52</v>
      </c>
      <c r="G212" s="325" t="s">
        <v>52</v>
      </c>
      <c r="H212" s="278" t="s">
        <v>52</v>
      </c>
      <c r="I212" s="325" t="s">
        <v>53</v>
      </c>
      <c r="J212" s="278" t="s">
        <v>52</v>
      </c>
      <c r="K212" s="278" t="s">
        <v>52</v>
      </c>
      <c r="L212" s="278" t="s">
        <v>53</v>
      </c>
      <c r="M212" s="278" t="s">
        <v>52</v>
      </c>
      <c r="N212" s="325" t="s">
        <v>53</v>
      </c>
      <c r="O212" s="278" t="s">
        <v>52</v>
      </c>
      <c r="P212" s="325" t="s">
        <v>53</v>
      </c>
      <c r="Q212" s="325" t="s">
        <v>52</v>
      </c>
      <c r="R212" s="325" t="s">
        <v>52</v>
      </c>
      <c r="S212" s="325" t="s">
        <v>53</v>
      </c>
      <c r="T212" s="278" t="s">
        <v>53</v>
      </c>
      <c r="U212" s="392" t="s">
        <v>53</v>
      </c>
      <c r="V212" s="333" t="s">
        <v>53</v>
      </c>
      <c r="W212" s="323" t="s">
        <v>53</v>
      </c>
      <c r="X212" s="325" t="s">
        <v>52</v>
      </c>
      <c r="Y212" s="325" t="s">
        <v>59</v>
      </c>
      <c r="Z212" s="325" t="s">
        <v>52</v>
      </c>
      <c r="AA212" s="278" t="s">
        <v>52</v>
      </c>
      <c r="AB212" s="325" t="s">
        <v>53</v>
      </c>
      <c r="AC212" s="278" t="s">
        <v>52</v>
      </c>
      <c r="AD212" s="325" t="s">
        <v>59</v>
      </c>
      <c r="AE212" s="278" t="s">
        <v>52</v>
      </c>
      <c r="AF212" s="325" t="s">
        <v>53</v>
      </c>
      <c r="AG212" s="325" t="s">
        <v>52</v>
      </c>
      <c r="AH212" s="325" t="s">
        <v>52</v>
      </c>
      <c r="AI212" s="278" t="s">
        <v>52</v>
      </c>
      <c r="AJ212" s="325" t="s">
        <v>59</v>
      </c>
      <c r="AK212" s="325" t="s">
        <v>52</v>
      </c>
      <c r="AL212" s="325" t="s">
        <v>53</v>
      </c>
      <c r="AM212" s="325" t="s">
        <v>59</v>
      </c>
      <c r="AN212" s="325" t="s">
        <v>52</v>
      </c>
      <c r="AO212" s="325" t="s">
        <v>52</v>
      </c>
      <c r="AP212" s="278" t="s">
        <v>53</v>
      </c>
      <c r="AQ212" s="325" t="s">
        <v>52</v>
      </c>
      <c r="AR212" s="325" t="s">
        <v>52</v>
      </c>
      <c r="AS212" s="325" t="s">
        <v>52</v>
      </c>
      <c r="AT212" s="325" t="s">
        <v>52</v>
      </c>
    </row>
    <row r="213" spans="1:46">
      <c r="A213" s="526" t="s">
        <v>418</v>
      </c>
      <c r="B213" s="300"/>
      <c r="C213" s="325"/>
      <c r="D213" s="333"/>
      <c r="E213" s="325" t="s">
        <v>52</v>
      </c>
      <c r="F213" s="278" t="s">
        <v>52</v>
      </c>
      <c r="G213" s="325" t="s">
        <v>52</v>
      </c>
      <c r="H213" s="278" t="s">
        <v>52</v>
      </c>
      <c r="I213" s="325" t="s">
        <v>53</v>
      </c>
      <c r="J213" s="325" t="s">
        <v>53</v>
      </c>
      <c r="K213" s="278" t="s">
        <v>52</v>
      </c>
      <c r="L213" s="278" t="s">
        <v>53</v>
      </c>
      <c r="M213" s="278" t="s">
        <v>52</v>
      </c>
      <c r="N213" s="325" t="s">
        <v>53</v>
      </c>
      <c r="O213" s="278" t="s">
        <v>52</v>
      </c>
      <c r="P213" s="325" t="s">
        <v>53</v>
      </c>
      <c r="Q213" s="325" t="s">
        <v>52</v>
      </c>
      <c r="R213" s="325" t="s">
        <v>53</v>
      </c>
      <c r="S213" s="325" t="s">
        <v>53</v>
      </c>
      <c r="T213" s="278" t="s">
        <v>53</v>
      </c>
      <c r="U213" s="392" t="s">
        <v>53</v>
      </c>
      <c r="V213" s="333" t="s">
        <v>53</v>
      </c>
      <c r="W213" s="323" t="s">
        <v>53</v>
      </c>
      <c r="X213" s="325" t="s">
        <v>52</v>
      </c>
      <c r="Y213" s="325" t="s">
        <v>53</v>
      </c>
      <c r="Z213" s="325" t="s">
        <v>52</v>
      </c>
      <c r="AA213" s="278" t="s">
        <v>52</v>
      </c>
      <c r="AB213" s="325" t="s">
        <v>52</v>
      </c>
      <c r="AC213" s="278" t="s">
        <v>52</v>
      </c>
      <c r="AD213" s="325" t="s">
        <v>59</v>
      </c>
      <c r="AE213" s="278" t="s">
        <v>52</v>
      </c>
      <c r="AF213" s="325" t="s">
        <v>53</v>
      </c>
      <c r="AG213" s="325" t="s">
        <v>52</v>
      </c>
      <c r="AH213" s="325" t="s">
        <v>52</v>
      </c>
      <c r="AI213" s="325" t="s">
        <v>59</v>
      </c>
      <c r="AJ213" s="325" t="s">
        <v>59</v>
      </c>
      <c r="AK213" s="325" t="s">
        <v>53</v>
      </c>
      <c r="AL213" s="325" t="s">
        <v>53</v>
      </c>
      <c r="AM213" s="325" t="s">
        <v>53</v>
      </c>
      <c r="AN213" s="325" t="s">
        <v>53</v>
      </c>
      <c r="AO213" s="325" t="s">
        <v>52</v>
      </c>
      <c r="AP213" s="278" t="s">
        <v>53</v>
      </c>
      <c r="AQ213" s="325" t="s">
        <v>52</v>
      </c>
      <c r="AR213" s="325" t="s">
        <v>52</v>
      </c>
      <c r="AS213" s="325" t="s">
        <v>52</v>
      </c>
      <c r="AT213" s="325" t="s">
        <v>52</v>
      </c>
    </row>
    <row r="214" spans="1:46" ht="15">
      <c r="A214" s="387" t="s">
        <v>419</v>
      </c>
      <c r="B214" s="300">
        <f>C214/D214</f>
        <v>0.875</v>
      </c>
      <c r="C214" s="375">
        <f t="shared" ref="C214" si="177">COUNTIF(E214:AT214,"Yes")</f>
        <v>35</v>
      </c>
      <c r="D214" s="414" cm="1">
        <f t="array" ref="D214">SUM(COUNTIFS(E214:AT214,{"Yes","No"}))</f>
        <v>40</v>
      </c>
      <c r="E214" s="329" t="str">
        <f t="shared" ref="E214:AT214" si="178">IF(OR(E215="Yes",E216="Yes"),"Yes","-")</f>
        <v>Yes</v>
      </c>
      <c r="F214" s="329" t="str">
        <f>IF(OR(F215="Yes",F216="Yes"),"Yes","-")</f>
        <v>Yes</v>
      </c>
      <c r="G214" s="329" t="str">
        <f t="shared" si="178"/>
        <v>Yes</v>
      </c>
      <c r="H214" s="329" t="str">
        <f>IF(OR(H215="Yes",H216="Yes"),"Yes","-")</f>
        <v>Yes</v>
      </c>
      <c r="I214" s="329" t="s">
        <v>53</v>
      </c>
      <c r="J214" s="329" t="s">
        <v>53</v>
      </c>
      <c r="K214" s="329" t="str">
        <f t="shared" ref="K214:P214" si="179">IF(OR(K215="Yes",K216="Yes"),"Yes","-")</f>
        <v>Yes</v>
      </c>
      <c r="L214" s="329" t="s">
        <v>53</v>
      </c>
      <c r="M214" s="329" t="str">
        <f t="shared" si="179"/>
        <v>Yes</v>
      </c>
      <c r="N214" s="329" t="str">
        <f t="shared" si="179"/>
        <v>Yes</v>
      </c>
      <c r="O214" s="329" t="str">
        <f t="shared" si="179"/>
        <v>Yes</v>
      </c>
      <c r="P214" s="329" t="str">
        <f t="shared" si="179"/>
        <v>Yes</v>
      </c>
      <c r="Q214" s="329" t="str">
        <f t="shared" si="178"/>
        <v>Yes</v>
      </c>
      <c r="R214" s="329" t="str">
        <f t="shared" si="178"/>
        <v>Yes</v>
      </c>
      <c r="S214" s="329" t="str">
        <f>IF(OR(S215="Yes",S216="Yes"),"Yes","-")</f>
        <v>Yes</v>
      </c>
      <c r="T214" s="329" t="s">
        <v>53</v>
      </c>
      <c r="U214" s="527" t="str">
        <f>IF(OR(U215="Yes",U216="Yes"),"Yes","-")</f>
        <v>Yes</v>
      </c>
      <c r="V214" s="330" t="str">
        <f>IF(OR(V215="Yes",V216="Yes"),"Yes","-")</f>
        <v>Yes</v>
      </c>
      <c r="W214" s="528" t="str">
        <f t="shared" si="178"/>
        <v>Yes</v>
      </c>
      <c r="X214" s="329" t="str">
        <f t="shared" si="178"/>
        <v>Yes</v>
      </c>
      <c r="Y214" s="329" t="s">
        <v>53</v>
      </c>
      <c r="Z214" s="329" t="str">
        <f t="shared" si="178"/>
        <v>Yes</v>
      </c>
      <c r="AA214" s="329" t="str">
        <f>IF(OR(AA215="Yes",AA216="Yes"),"Yes","-")</f>
        <v>Yes</v>
      </c>
      <c r="AB214" s="329" t="str">
        <f t="shared" si="178"/>
        <v>Yes</v>
      </c>
      <c r="AC214" s="329" t="str">
        <f>IF(OR(AC215="Yes",AC216="Yes"),"Yes","-")</f>
        <v>Yes</v>
      </c>
      <c r="AD214" s="329" t="str">
        <f>IF(OR(AD215="Yes",AD216="Yes"),"Yes","-")</f>
        <v>-</v>
      </c>
      <c r="AE214" s="329" t="str">
        <f>IF(OR(AE215="Yes",AE216="Yes"),"Yes","-")</f>
        <v>Yes</v>
      </c>
      <c r="AF214" s="329" t="str">
        <f t="shared" si="178"/>
        <v>Yes</v>
      </c>
      <c r="AG214" s="329" t="str">
        <f t="shared" si="178"/>
        <v>Yes</v>
      </c>
      <c r="AH214" s="329" t="str">
        <f t="shared" si="178"/>
        <v>Yes</v>
      </c>
      <c r="AI214" s="329" t="str">
        <f>IF(OR(AI215="Yes",AI216="Yes"),"Yes","-")</f>
        <v>Yes</v>
      </c>
      <c r="AJ214" s="329" t="str">
        <f t="shared" si="178"/>
        <v>-</v>
      </c>
      <c r="AK214" s="329" t="str">
        <f t="shared" si="178"/>
        <v>Yes</v>
      </c>
      <c r="AL214" s="329" t="str">
        <f>IF(OR(AL215="Yes",AL216="Yes"),"Yes","-")</f>
        <v>Yes</v>
      </c>
      <c r="AM214" s="329" t="str">
        <f t="shared" si="178"/>
        <v>Yes</v>
      </c>
      <c r="AN214" s="329" t="str">
        <f t="shared" si="178"/>
        <v>Yes</v>
      </c>
      <c r="AO214" s="329" t="str">
        <f t="shared" si="178"/>
        <v>Yes</v>
      </c>
      <c r="AP214" s="329" t="str">
        <f>IF(OR(AP215="Yes",AP216="Yes"),"Yes","-")</f>
        <v>Yes</v>
      </c>
      <c r="AQ214" s="329" t="str">
        <f t="shared" si="178"/>
        <v>Yes</v>
      </c>
      <c r="AR214" s="329" t="str">
        <f t="shared" si="178"/>
        <v>Yes</v>
      </c>
      <c r="AS214" s="329" t="str">
        <f t="shared" si="178"/>
        <v>Yes</v>
      </c>
      <c r="AT214" s="329" t="str">
        <f t="shared" si="178"/>
        <v>Yes</v>
      </c>
    </row>
    <row r="215" spans="1:46">
      <c r="A215" s="526" t="s">
        <v>420</v>
      </c>
      <c r="B215" s="300"/>
      <c r="C215" s="325"/>
      <c r="D215" s="333"/>
      <c r="E215" s="325" t="s">
        <v>52</v>
      </c>
      <c r="F215" s="278" t="s">
        <v>52</v>
      </c>
      <c r="G215" s="325" t="s">
        <v>52</v>
      </c>
      <c r="H215" s="278" t="s">
        <v>52</v>
      </c>
      <c r="I215" s="325" t="s">
        <v>53</v>
      </c>
      <c r="J215" s="325" t="s">
        <v>53</v>
      </c>
      <c r="K215" s="278" t="s">
        <v>52</v>
      </c>
      <c r="L215" s="278" t="s">
        <v>53</v>
      </c>
      <c r="M215" s="278" t="s">
        <v>52</v>
      </c>
      <c r="N215" s="331" t="s">
        <v>52</v>
      </c>
      <c r="O215" s="278" t="s">
        <v>52</v>
      </c>
      <c r="P215" s="325" t="s">
        <v>53</v>
      </c>
      <c r="Q215" s="325" t="s">
        <v>52</v>
      </c>
      <c r="R215" s="325" t="s">
        <v>52</v>
      </c>
      <c r="S215" s="278" t="s">
        <v>52</v>
      </c>
      <c r="T215" s="278" t="s">
        <v>53</v>
      </c>
      <c r="U215" s="392" t="s">
        <v>52</v>
      </c>
      <c r="V215" s="333" t="s">
        <v>53</v>
      </c>
      <c r="W215" s="323" t="s">
        <v>53</v>
      </c>
      <c r="X215" s="325" t="s">
        <v>52</v>
      </c>
      <c r="Y215" s="325" t="s">
        <v>53</v>
      </c>
      <c r="Z215" s="325" t="s">
        <v>52</v>
      </c>
      <c r="AA215" s="278" t="s">
        <v>52</v>
      </c>
      <c r="AB215" s="325" t="s">
        <v>53</v>
      </c>
      <c r="AC215" s="278" t="s">
        <v>52</v>
      </c>
      <c r="AD215" s="325" t="s">
        <v>59</v>
      </c>
      <c r="AE215" s="278" t="s">
        <v>52</v>
      </c>
      <c r="AF215" s="325" t="s">
        <v>52</v>
      </c>
      <c r="AG215" s="325" t="s">
        <v>52</v>
      </c>
      <c r="AH215" s="325" t="s">
        <v>52</v>
      </c>
      <c r="AI215" s="278" t="s">
        <v>52</v>
      </c>
      <c r="AJ215" s="325" t="s">
        <v>59</v>
      </c>
      <c r="AK215" s="325" t="s">
        <v>52</v>
      </c>
      <c r="AL215" s="278" t="s">
        <v>52</v>
      </c>
      <c r="AM215" s="325" t="s">
        <v>59</v>
      </c>
      <c r="AN215" s="325" t="s">
        <v>52</v>
      </c>
      <c r="AO215" s="325" t="s">
        <v>52</v>
      </c>
      <c r="AP215" s="278" t="s">
        <v>53</v>
      </c>
      <c r="AQ215" s="325" t="s">
        <v>52</v>
      </c>
      <c r="AR215" s="325" t="s">
        <v>52</v>
      </c>
      <c r="AS215" s="325" t="s">
        <v>52</v>
      </c>
      <c r="AT215" s="325" t="s">
        <v>52</v>
      </c>
    </row>
    <row r="216" spans="1:46">
      <c r="A216" s="526" t="s">
        <v>421</v>
      </c>
      <c r="B216" s="300"/>
      <c r="C216" s="325"/>
      <c r="D216" s="333"/>
      <c r="E216" s="325" t="s">
        <v>52</v>
      </c>
      <c r="F216" s="278" t="s">
        <v>52</v>
      </c>
      <c r="G216" s="325" t="s">
        <v>52</v>
      </c>
      <c r="H216" s="278" t="s">
        <v>52</v>
      </c>
      <c r="I216" s="325" t="s">
        <v>53</v>
      </c>
      <c r="J216" s="325" t="s">
        <v>53</v>
      </c>
      <c r="K216" s="278" t="s">
        <v>53</v>
      </c>
      <c r="L216" s="278" t="s">
        <v>53</v>
      </c>
      <c r="M216" s="278" t="s">
        <v>52</v>
      </c>
      <c r="N216" s="325" t="s">
        <v>53</v>
      </c>
      <c r="O216" s="278" t="s">
        <v>52</v>
      </c>
      <c r="P216" s="278" t="s">
        <v>52</v>
      </c>
      <c r="Q216" s="325" t="s">
        <v>52</v>
      </c>
      <c r="R216" s="325" t="s">
        <v>52</v>
      </c>
      <c r="S216" s="278" t="s">
        <v>52</v>
      </c>
      <c r="T216" s="278" t="s">
        <v>53</v>
      </c>
      <c r="U216" s="392" t="s">
        <v>52</v>
      </c>
      <c r="V216" s="332" t="s">
        <v>52</v>
      </c>
      <c r="W216" s="323" t="s">
        <v>52</v>
      </c>
      <c r="X216" s="325" t="s">
        <v>52</v>
      </c>
      <c r="Y216" s="325" t="s">
        <v>53</v>
      </c>
      <c r="Z216" s="325" t="s">
        <v>52</v>
      </c>
      <c r="AA216" s="278" t="s">
        <v>52</v>
      </c>
      <c r="AB216" s="325" t="s">
        <v>52</v>
      </c>
      <c r="AC216" s="278" t="s">
        <v>52</v>
      </c>
      <c r="AD216" s="325" t="s">
        <v>59</v>
      </c>
      <c r="AE216" s="278" t="s">
        <v>52</v>
      </c>
      <c r="AF216" s="325" t="s">
        <v>52</v>
      </c>
      <c r="AG216" s="325" t="s">
        <v>52</v>
      </c>
      <c r="AH216" s="325" t="s">
        <v>52</v>
      </c>
      <c r="AI216" s="278" t="s">
        <v>52</v>
      </c>
      <c r="AJ216" s="325" t="s">
        <v>59</v>
      </c>
      <c r="AK216" s="325" t="s">
        <v>52</v>
      </c>
      <c r="AL216" s="278" t="s">
        <v>52</v>
      </c>
      <c r="AM216" s="325" t="s">
        <v>52</v>
      </c>
      <c r="AN216" s="325" t="s">
        <v>53</v>
      </c>
      <c r="AO216" s="325" t="s">
        <v>52</v>
      </c>
      <c r="AP216" s="278" t="s">
        <v>52</v>
      </c>
      <c r="AQ216" s="325" t="s">
        <v>52</v>
      </c>
      <c r="AR216" s="325" t="s">
        <v>52</v>
      </c>
      <c r="AS216" s="325" t="s">
        <v>52</v>
      </c>
      <c r="AT216" s="325" t="s">
        <v>52</v>
      </c>
    </row>
    <row r="217" spans="1:46" ht="15">
      <c r="A217" s="387" t="s">
        <v>422</v>
      </c>
      <c r="B217" s="300">
        <f>C217/D217</f>
        <v>0.82051282051282048</v>
      </c>
      <c r="C217" s="375">
        <f t="shared" ref="C217" si="180">COUNTIF(E217:AT217,"Yes")</f>
        <v>32</v>
      </c>
      <c r="D217" s="414" cm="1">
        <f t="array" ref="D217">SUM(COUNTIFS(E217:AT217,{"Yes","No"}))</f>
        <v>39</v>
      </c>
      <c r="E217" s="329" t="str">
        <f t="shared" ref="E217:AT217" si="181">IF(OR(E218="Yes",E219="Yes"),"Yes","-")</f>
        <v>Yes</v>
      </c>
      <c r="F217" s="329" t="str">
        <f>IF(OR(F218="Yes",F219="Yes"),"Yes","-")</f>
        <v>Yes</v>
      </c>
      <c r="G217" s="329" t="str">
        <f t="shared" si="181"/>
        <v>Yes</v>
      </c>
      <c r="H217" s="329" t="str">
        <f>IF(OR(H218="Yes",H219="Yes"),"Yes","-")</f>
        <v>Yes</v>
      </c>
      <c r="I217" s="329" t="s">
        <v>53</v>
      </c>
      <c r="J217" s="329" t="s">
        <v>53</v>
      </c>
      <c r="K217" s="329" t="str">
        <f t="shared" ref="K217:P217" si="182">IF(OR(K218="Yes",K219="Yes"),"Yes","-")</f>
        <v>Yes</v>
      </c>
      <c r="L217" s="329" t="s">
        <v>53</v>
      </c>
      <c r="M217" s="329" t="str">
        <f t="shared" si="182"/>
        <v>Yes</v>
      </c>
      <c r="N217" s="329" t="str">
        <f t="shared" si="182"/>
        <v>Yes</v>
      </c>
      <c r="O217" s="329" t="str">
        <f t="shared" si="182"/>
        <v>Yes</v>
      </c>
      <c r="P217" s="329" t="str">
        <f t="shared" si="182"/>
        <v>Yes</v>
      </c>
      <c r="Q217" s="329" t="str">
        <f t="shared" si="181"/>
        <v>Yes</v>
      </c>
      <c r="R217" s="329" t="str">
        <f t="shared" si="181"/>
        <v>Yes</v>
      </c>
      <c r="S217" s="329" t="str">
        <f>IF(OR(S218="Yes",S219="Yes"),"Yes","-")</f>
        <v>Yes</v>
      </c>
      <c r="T217" s="329" t="s">
        <v>53</v>
      </c>
      <c r="U217" s="527" t="str">
        <f>IF(OR(U218="Yes",U219="Yes"),"Yes","-")</f>
        <v>Yes</v>
      </c>
      <c r="V217" s="330" t="str">
        <f>IF(OR(V218="Yes",V219="Yes"),"Yes","-")</f>
        <v>-</v>
      </c>
      <c r="W217" s="528" t="str">
        <f t="shared" si="181"/>
        <v>Yes</v>
      </c>
      <c r="X217" s="329" t="str">
        <f t="shared" si="181"/>
        <v>Yes</v>
      </c>
      <c r="Y217" s="329" t="s">
        <v>53</v>
      </c>
      <c r="Z217" s="329" t="str">
        <f t="shared" si="181"/>
        <v>Yes</v>
      </c>
      <c r="AA217" s="329" t="str">
        <f>IF(OR(AA218="Yes",AA219="Yes"),"Yes","-")</f>
        <v>Yes</v>
      </c>
      <c r="AB217" s="329" t="str">
        <f t="shared" si="181"/>
        <v>Yes</v>
      </c>
      <c r="AC217" s="329" t="str">
        <f>IF(OR(AC218="Yes",AC219="Yes"),"Yes","-")</f>
        <v>Yes</v>
      </c>
      <c r="AD217" s="329" t="str">
        <f>IF(OR(AD218="Yes",AD219="Yes"),"Yes","-")</f>
        <v>Yes</v>
      </c>
      <c r="AE217" s="329" t="str">
        <f>IF(OR(AE218="Yes",AE219="Yes"),"Yes","-")</f>
        <v>Yes</v>
      </c>
      <c r="AF217" s="329" t="s">
        <v>53</v>
      </c>
      <c r="AG217" s="329" t="str">
        <f t="shared" si="181"/>
        <v>Yes</v>
      </c>
      <c r="AH217" s="329" t="str">
        <f t="shared" si="181"/>
        <v>Yes</v>
      </c>
      <c r="AI217" s="329" t="s">
        <v>53</v>
      </c>
      <c r="AJ217" s="329" t="str">
        <f t="shared" si="181"/>
        <v>-</v>
      </c>
      <c r="AK217" s="329" t="str">
        <f t="shared" si="181"/>
        <v>Yes</v>
      </c>
      <c r="AL217" s="329" t="str">
        <f>IF(OR(AL218="Yes",AL219="Yes"),"Yes","-")</f>
        <v>Yes</v>
      </c>
      <c r="AM217" s="329" t="str">
        <f t="shared" si="181"/>
        <v>-</v>
      </c>
      <c r="AN217" s="329" t="str">
        <f t="shared" si="181"/>
        <v>Yes</v>
      </c>
      <c r="AO217" s="329" t="str">
        <f t="shared" si="181"/>
        <v>Yes</v>
      </c>
      <c r="AP217" s="329" t="str">
        <f>IF(OR(AP218="Yes",AP219="Yes"),"Yes","-")</f>
        <v>Yes</v>
      </c>
      <c r="AQ217" s="329" t="str">
        <f t="shared" si="181"/>
        <v>Yes</v>
      </c>
      <c r="AR217" s="329" t="str">
        <f t="shared" si="181"/>
        <v>Yes</v>
      </c>
      <c r="AS217" s="329" t="str">
        <f t="shared" si="181"/>
        <v>Yes</v>
      </c>
      <c r="AT217" s="329" t="str">
        <f t="shared" si="181"/>
        <v>Yes</v>
      </c>
    </row>
    <row r="218" spans="1:46">
      <c r="A218" s="526" t="s">
        <v>423</v>
      </c>
      <c r="B218" s="300"/>
      <c r="C218" s="325"/>
      <c r="D218" s="333"/>
      <c r="E218" s="325" t="s">
        <v>52</v>
      </c>
      <c r="F218" s="278" t="s">
        <v>52</v>
      </c>
      <c r="G218" s="325" t="s">
        <v>52</v>
      </c>
      <c r="H218" s="278" t="s">
        <v>52</v>
      </c>
      <c r="I218" s="325" t="s">
        <v>53</v>
      </c>
      <c r="J218" s="325" t="s">
        <v>53</v>
      </c>
      <c r="K218" s="278" t="s">
        <v>52</v>
      </c>
      <c r="L218" s="278" t="s">
        <v>53</v>
      </c>
      <c r="M218" s="278" t="s">
        <v>52</v>
      </c>
      <c r="N218" s="331" t="s">
        <v>52</v>
      </c>
      <c r="O218" s="278" t="s">
        <v>52</v>
      </c>
      <c r="P218" s="325" t="s">
        <v>53</v>
      </c>
      <c r="Q218" s="325" t="s">
        <v>52</v>
      </c>
      <c r="R218" s="325" t="s">
        <v>52</v>
      </c>
      <c r="S218" s="278" t="s">
        <v>52</v>
      </c>
      <c r="T218" s="278" t="s">
        <v>53</v>
      </c>
      <c r="U218" s="392" t="s">
        <v>52</v>
      </c>
      <c r="V218" s="333" t="s">
        <v>53</v>
      </c>
      <c r="W218" s="323" t="s">
        <v>53</v>
      </c>
      <c r="X218" s="325" t="s">
        <v>52</v>
      </c>
      <c r="Y218" s="325" t="s">
        <v>53</v>
      </c>
      <c r="Z218" s="325" t="s">
        <v>52</v>
      </c>
      <c r="AA218" s="278" t="s">
        <v>52</v>
      </c>
      <c r="AB218" s="325" t="s">
        <v>53</v>
      </c>
      <c r="AC218" s="278" t="s">
        <v>52</v>
      </c>
      <c r="AD218" s="278" t="s">
        <v>52</v>
      </c>
      <c r="AE218" s="278" t="s">
        <v>52</v>
      </c>
      <c r="AF218" s="325" t="s">
        <v>53</v>
      </c>
      <c r="AG218" s="325" t="s">
        <v>53</v>
      </c>
      <c r="AH218" s="325" t="s">
        <v>52</v>
      </c>
      <c r="AI218" s="325" t="s">
        <v>53</v>
      </c>
      <c r="AJ218" s="325" t="s">
        <v>59</v>
      </c>
      <c r="AK218" s="325" t="s">
        <v>52</v>
      </c>
      <c r="AL218" s="325" t="s">
        <v>53</v>
      </c>
      <c r="AM218" s="325" t="s">
        <v>59</v>
      </c>
      <c r="AN218" s="325" t="s">
        <v>52</v>
      </c>
      <c r="AO218" s="325" t="s">
        <v>52</v>
      </c>
      <c r="AP218" s="278" t="s">
        <v>53</v>
      </c>
      <c r="AQ218" s="325" t="s">
        <v>52</v>
      </c>
      <c r="AR218" s="325" t="s">
        <v>52</v>
      </c>
      <c r="AS218" s="325" t="s">
        <v>52</v>
      </c>
      <c r="AT218" s="325" t="s">
        <v>52</v>
      </c>
    </row>
    <row r="219" spans="1:46">
      <c r="A219" s="526" t="s">
        <v>424</v>
      </c>
      <c r="B219" s="300"/>
      <c r="C219" s="325"/>
      <c r="D219" s="333"/>
      <c r="E219" s="325" t="s">
        <v>52</v>
      </c>
      <c r="F219" s="278" t="s">
        <v>52</v>
      </c>
      <c r="G219" s="325" t="s">
        <v>52</v>
      </c>
      <c r="H219" s="278" t="s">
        <v>52</v>
      </c>
      <c r="I219" s="325" t="s">
        <v>53</v>
      </c>
      <c r="J219" s="325" t="s">
        <v>53</v>
      </c>
      <c r="K219" s="278" t="s">
        <v>52</v>
      </c>
      <c r="L219" s="278" t="s">
        <v>53</v>
      </c>
      <c r="M219" s="278" t="s">
        <v>52</v>
      </c>
      <c r="N219" s="325" t="s">
        <v>59</v>
      </c>
      <c r="O219" s="278" t="s">
        <v>52</v>
      </c>
      <c r="P219" s="278" t="s">
        <v>52</v>
      </c>
      <c r="Q219" s="325" t="s">
        <v>52</v>
      </c>
      <c r="R219" s="325" t="s">
        <v>52</v>
      </c>
      <c r="S219" s="278" t="s">
        <v>52</v>
      </c>
      <c r="T219" s="278" t="s">
        <v>53</v>
      </c>
      <c r="U219" s="392" t="s">
        <v>52</v>
      </c>
      <c r="V219" s="333" t="s">
        <v>59</v>
      </c>
      <c r="W219" s="323" t="s">
        <v>52</v>
      </c>
      <c r="X219" s="325" t="s">
        <v>52</v>
      </c>
      <c r="Y219" s="325" t="s">
        <v>53</v>
      </c>
      <c r="Z219" s="325" t="s">
        <v>52</v>
      </c>
      <c r="AA219" s="278" t="s">
        <v>52</v>
      </c>
      <c r="AB219" s="325" t="s">
        <v>52</v>
      </c>
      <c r="AC219" s="278" t="s">
        <v>52</v>
      </c>
      <c r="AD219" s="325" t="s">
        <v>59</v>
      </c>
      <c r="AE219" s="278" t="s">
        <v>52</v>
      </c>
      <c r="AF219" s="325" t="s">
        <v>53</v>
      </c>
      <c r="AG219" s="325" t="s">
        <v>52</v>
      </c>
      <c r="AH219" s="325" t="s">
        <v>52</v>
      </c>
      <c r="AI219" s="325" t="s">
        <v>53</v>
      </c>
      <c r="AJ219" s="325" t="s">
        <v>59</v>
      </c>
      <c r="AK219" s="325" t="s">
        <v>53</v>
      </c>
      <c r="AL219" s="278" t="s">
        <v>52</v>
      </c>
      <c r="AM219" s="325" t="s">
        <v>59</v>
      </c>
      <c r="AN219" s="325" t="s">
        <v>53</v>
      </c>
      <c r="AO219" s="325" t="s">
        <v>52</v>
      </c>
      <c r="AP219" s="278" t="s">
        <v>52</v>
      </c>
      <c r="AQ219" s="325" t="s">
        <v>52</v>
      </c>
      <c r="AR219" s="325" t="s">
        <v>52</v>
      </c>
      <c r="AS219" s="325" t="s">
        <v>52</v>
      </c>
      <c r="AT219" s="325" t="s">
        <v>52</v>
      </c>
    </row>
    <row r="220" spans="1:46" ht="15">
      <c r="A220" s="387" t="s">
        <v>425</v>
      </c>
      <c r="B220" s="300">
        <f>C220/D220</f>
        <v>0.84615384615384615</v>
      </c>
      <c r="C220" s="375">
        <f t="shared" ref="C220" si="183">COUNTIF(E220:AT220,"Yes")</f>
        <v>33</v>
      </c>
      <c r="D220" s="414" cm="1">
        <f t="array" ref="D220">SUM(COUNTIFS(E220:AT220,{"Yes","No"}))</f>
        <v>39</v>
      </c>
      <c r="E220" s="329" t="str">
        <f t="shared" ref="E220:AT220" si="184">IF(OR(E221="Yes",E222="Yes"),"Yes","-")</f>
        <v>Yes</v>
      </c>
      <c r="F220" s="329" t="str">
        <f>IF(OR(F221="Yes",F222="Yes"),"Yes","-")</f>
        <v>Yes</v>
      </c>
      <c r="G220" s="329" t="str">
        <f t="shared" si="184"/>
        <v>Yes</v>
      </c>
      <c r="H220" s="329" t="str">
        <f>IF(OR(H221="Yes",H222="Yes"),"Yes","-")</f>
        <v>Yes</v>
      </c>
      <c r="I220" s="329" t="s">
        <v>53</v>
      </c>
      <c r="J220" s="329" t="s">
        <v>53</v>
      </c>
      <c r="K220" s="329" t="str">
        <f t="shared" ref="K220:P220" si="185">IF(OR(K221="Yes",K222="Yes"),"Yes","-")</f>
        <v>Yes</v>
      </c>
      <c r="L220" s="329" t="s">
        <v>53</v>
      </c>
      <c r="M220" s="329" t="str">
        <f t="shared" si="185"/>
        <v>Yes</v>
      </c>
      <c r="N220" s="329" t="str">
        <f t="shared" si="185"/>
        <v>Yes</v>
      </c>
      <c r="O220" s="329" t="str">
        <f t="shared" si="185"/>
        <v>Yes</v>
      </c>
      <c r="P220" s="329" t="str">
        <f t="shared" si="185"/>
        <v>Yes</v>
      </c>
      <c r="Q220" s="329" t="str">
        <f t="shared" si="184"/>
        <v>Yes</v>
      </c>
      <c r="R220" s="329" t="str">
        <f t="shared" si="184"/>
        <v>Yes</v>
      </c>
      <c r="S220" s="329" t="str">
        <f>IF(OR(S221="Yes",S222="Yes"),"Yes","-")</f>
        <v>Yes</v>
      </c>
      <c r="T220" s="329" t="s">
        <v>53</v>
      </c>
      <c r="U220" s="527" t="str">
        <f>IF(OR(U221="Yes",U222="Yes"),"Yes","-")</f>
        <v>Yes</v>
      </c>
      <c r="V220" s="330" t="str">
        <f>IF(OR(V221="Yes",V222="Yes"),"Yes","-")</f>
        <v>-</v>
      </c>
      <c r="W220" s="528" t="str">
        <f t="shared" si="184"/>
        <v>Yes</v>
      </c>
      <c r="X220" s="329" t="str">
        <f t="shared" si="184"/>
        <v>Yes</v>
      </c>
      <c r="Y220" s="329" t="s">
        <v>53</v>
      </c>
      <c r="Z220" s="329" t="str">
        <f t="shared" si="184"/>
        <v>Yes</v>
      </c>
      <c r="AA220" s="329" t="str">
        <f>IF(OR(AA221="Yes",AA222="Yes"),"Yes","-")</f>
        <v>Yes</v>
      </c>
      <c r="AB220" s="329" t="str">
        <f t="shared" si="184"/>
        <v>Yes</v>
      </c>
      <c r="AC220" s="329" t="str">
        <f>IF(OR(AC221="Yes",AC222="Yes"),"Yes","-")</f>
        <v>Yes</v>
      </c>
      <c r="AD220" s="329" t="str">
        <f>IF(OR(AD221="Yes",AD222="Yes"),"Yes","-")</f>
        <v>Yes</v>
      </c>
      <c r="AE220" s="329" t="str">
        <f>IF(OR(AE221="Yes",AE222="Yes"),"Yes","-")</f>
        <v>Yes</v>
      </c>
      <c r="AF220" s="329" t="s">
        <v>53</v>
      </c>
      <c r="AG220" s="329" t="str">
        <f t="shared" si="184"/>
        <v>Yes</v>
      </c>
      <c r="AH220" s="329" t="str">
        <f t="shared" si="184"/>
        <v>Yes</v>
      </c>
      <c r="AI220" s="329" t="str">
        <f>IF(OR(AI221="Yes",AI222="Yes"),"Yes","-")</f>
        <v>Yes</v>
      </c>
      <c r="AJ220" s="329" t="str">
        <f t="shared" si="184"/>
        <v>-</v>
      </c>
      <c r="AK220" s="329" t="str">
        <f t="shared" si="184"/>
        <v>Yes</v>
      </c>
      <c r="AL220" s="329" t="str">
        <f>IF(OR(AL221="Yes",AL222="Yes"),"Yes","-")</f>
        <v>Yes</v>
      </c>
      <c r="AM220" s="329" t="str">
        <f t="shared" si="184"/>
        <v>-</v>
      </c>
      <c r="AN220" s="329" t="str">
        <f t="shared" si="184"/>
        <v>Yes</v>
      </c>
      <c r="AO220" s="329" t="str">
        <f t="shared" si="184"/>
        <v>Yes</v>
      </c>
      <c r="AP220" s="329" t="str">
        <f>IF(OR(AP221="Yes",AP222="Yes"),"Yes","-")</f>
        <v>Yes</v>
      </c>
      <c r="AQ220" s="329" t="str">
        <f t="shared" si="184"/>
        <v>Yes</v>
      </c>
      <c r="AR220" s="329" t="str">
        <f t="shared" si="184"/>
        <v>Yes</v>
      </c>
      <c r="AS220" s="329" t="str">
        <f t="shared" si="184"/>
        <v>Yes</v>
      </c>
      <c r="AT220" s="329" t="str">
        <f t="shared" si="184"/>
        <v>Yes</v>
      </c>
    </row>
    <row r="221" spans="1:46">
      <c r="A221" s="526" t="s">
        <v>426</v>
      </c>
      <c r="B221" s="300"/>
      <c r="C221" s="325"/>
      <c r="D221" s="333"/>
      <c r="E221" s="325" t="s">
        <v>52</v>
      </c>
      <c r="F221" s="278" t="s">
        <v>52</v>
      </c>
      <c r="G221" s="325" t="s">
        <v>52</v>
      </c>
      <c r="H221" s="278" t="s">
        <v>52</v>
      </c>
      <c r="I221" s="325" t="s">
        <v>53</v>
      </c>
      <c r="J221" s="325" t="s">
        <v>53</v>
      </c>
      <c r="K221" s="278" t="s">
        <v>52</v>
      </c>
      <c r="L221" s="278" t="s">
        <v>53</v>
      </c>
      <c r="M221" s="278" t="s">
        <v>52</v>
      </c>
      <c r="N221" s="331" t="s">
        <v>52</v>
      </c>
      <c r="O221" s="278" t="s">
        <v>52</v>
      </c>
      <c r="P221" s="325" t="s">
        <v>53</v>
      </c>
      <c r="Q221" s="325" t="s">
        <v>52</v>
      </c>
      <c r="R221" s="325" t="s">
        <v>52</v>
      </c>
      <c r="S221" s="278" t="s">
        <v>52</v>
      </c>
      <c r="T221" s="278" t="s">
        <v>53</v>
      </c>
      <c r="U221" s="392" t="s">
        <v>52</v>
      </c>
      <c r="V221" s="333" t="s">
        <v>59</v>
      </c>
      <c r="W221" s="323" t="s">
        <v>53</v>
      </c>
      <c r="X221" s="325" t="s">
        <v>52</v>
      </c>
      <c r="Y221" s="325" t="s">
        <v>53</v>
      </c>
      <c r="Z221" s="325" t="s">
        <v>52</v>
      </c>
      <c r="AA221" s="278" t="s">
        <v>52</v>
      </c>
      <c r="AB221" s="325" t="s">
        <v>53</v>
      </c>
      <c r="AC221" s="278" t="s">
        <v>52</v>
      </c>
      <c r="AD221" s="325" t="s">
        <v>59</v>
      </c>
      <c r="AE221" s="278" t="s">
        <v>52</v>
      </c>
      <c r="AF221" s="325" t="s">
        <v>53</v>
      </c>
      <c r="AG221" s="325" t="s">
        <v>52</v>
      </c>
      <c r="AH221" s="325" t="s">
        <v>52</v>
      </c>
      <c r="AI221" s="278" t="s">
        <v>52</v>
      </c>
      <c r="AJ221" s="325" t="s">
        <v>59</v>
      </c>
      <c r="AK221" s="325" t="s">
        <v>52</v>
      </c>
      <c r="AL221" s="325" t="s">
        <v>53</v>
      </c>
      <c r="AM221" s="325" t="s">
        <v>59</v>
      </c>
      <c r="AN221" s="325" t="s">
        <v>52</v>
      </c>
      <c r="AO221" s="325" t="s">
        <v>52</v>
      </c>
      <c r="AP221" s="278" t="s">
        <v>53</v>
      </c>
      <c r="AQ221" s="325" t="s">
        <v>52</v>
      </c>
      <c r="AR221" s="325" t="s">
        <v>52</v>
      </c>
      <c r="AS221" s="325" t="s">
        <v>52</v>
      </c>
      <c r="AT221" s="325" t="s">
        <v>52</v>
      </c>
    </row>
    <row r="222" spans="1:46">
      <c r="A222" s="526" t="s">
        <v>427</v>
      </c>
      <c r="B222" s="300"/>
      <c r="C222" s="325"/>
      <c r="D222" s="333"/>
      <c r="E222" s="325" t="s">
        <v>52</v>
      </c>
      <c r="F222" s="278" t="s">
        <v>52</v>
      </c>
      <c r="G222" s="325" t="s">
        <v>52</v>
      </c>
      <c r="H222" s="278" t="s">
        <v>52</v>
      </c>
      <c r="I222" s="325" t="s">
        <v>53</v>
      </c>
      <c r="J222" s="325" t="s">
        <v>53</v>
      </c>
      <c r="K222" s="278" t="s">
        <v>52</v>
      </c>
      <c r="L222" s="278" t="s">
        <v>53</v>
      </c>
      <c r="M222" s="278" t="s">
        <v>52</v>
      </c>
      <c r="N222" s="325" t="s">
        <v>59</v>
      </c>
      <c r="O222" s="278" t="s">
        <v>52</v>
      </c>
      <c r="P222" s="278" t="s">
        <v>52</v>
      </c>
      <c r="Q222" s="325" t="s">
        <v>52</v>
      </c>
      <c r="R222" s="325" t="s">
        <v>52</v>
      </c>
      <c r="S222" s="278" t="s">
        <v>52</v>
      </c>
      <c r="T222" s="278" t="s">
        <v>53</v>
      </c>
      <c r="U222" s="392" t="s">
        <v>52</v>
      </c>
      <c r="V222" s="333" t="s">
        <v>59</v>
      </c>
      <c r="W222" s="323" t="s">
        <v>52</v>
      </c>
      <c r="X222" s="325" t="s">
        <v>52</v>
      </c>
      <c r="Y222" s="325" t="s">
        <v>53</v>
      </c>
      <c r="Z222" s="325" t="s">
        <v>52</v>
      </c>
      <c r="AA222" s="278" t="s">
        <v>52</v>
      </c>
      <c r="AB222" s="325" t="s">
        <v>52</v>
      </c>
      <c r="AC222" s="278" t="s">
        <v>52</v>
      </c>
      <c r="AD222" s="278" t="s">
        <v>52</v>
      </c>
      <c r="AE222" s="278" t="s">
        <v>52</v>
      </c>
      <c r="AF222" s="325" t="s">
        <v>53</v>
      </c>
      <c r="AG222" s="325" t="s">
        <v>52</v>
      </c>
      <c r="AH222" s="325" t="s">
        <v>52</v>
      </c>
      <c r="AI222" s="325" t="s">
        <v>53</v>
      </c>
      <c r="AJ222" s="325" t="s">
        <v>59</v>
      </c>
      <c r="AK222" s="325" t="s">
        <v>53</v>
      </c>
      <c r="AL222" s="278" t="s">
        <v>52</v>
      </c>
      <c r="AM222" s="325" t="s">
        <v>59</v>
      </c>
      <c r="AN222" s="325" t="s">
        <v>53</v>
      </c>
      <c r="AO222" s="325" t="s">
        <v>52</v>
      </c>
      <c r="AP222" s="278" t="s">
        <v>52</v>
      </c>
      <c r="AQ222" s="325" t="s">
        <v>52</v>
      </c>
      <c r="AR222" s="325" t="s">
        <v>52</v>
      </c>
      <c r="AS222" s="325" t="s">
        <v>52</v>
      </c>
      <c r="AT222" s="325" t="s">
        <v>52</v>
      </c>
    </row>
    <row r="223" spans="1:46" ht="15">
      <c r="A223" s="387" t="s">
        <v>428</v>
      </c>
      <c r="B223" s="300">
        <f>C223/D223</f>
        <v>0.95121951219512191</v>
      </c>
      <c r="C223" s="375">
        <f t="shared" ref="C223" si="186">COUNTIF(E223:AT223,"Yes")</f>
        <v>39</v>
      </c>
      <c r="D223" s="414" cm="1">
        <f t="array" ref="D223">SUM(COUNTIFS(E223:AT223,{"Yes","No"}))</f>
        <v>41</v>
      </c>
      <c r="E223" s="329" t="str">
        <f t="shared" ref="E223:AT223" si="187">IF(OR(E224="Yes",E225="Yes"),"Yes","-")</f>
        <v>Yes</v>
      </c>
      <c r="F223" s="329" t="str">
        <f>IF(OR(F224="Yes",F225="Yes"),"Yes","-")</f>
        <v>Yes</v>
      </c>
      <c r="G223" s="329" t="str">
        <f t="shared" si="187"/>
        <v>Yes</v>
      </c>
      <c r="H223" s="329" t="str">
        <f>IF(OR(H224="Yes",H225="Yes"),"Yes","-")</f>
        <v>Yes</v>
      </c>
      <c r="I223" s="329" t="s">
        <v>53</v>
      </c>
      <c r="J223" s="329" t="str">
        <f t="shared" ref="J223:P223" si="188">IF(OR(J224="Yes",J225="Yes"),"Yes","-")</f>
        <v>Yes</v>
      </c>
      <c r="K223" s="329" t="str">
        <f t="shared" si="188"/>
        <v>Yes</v>
      </c>
      <c r="L223" s="329" t="str">
        <f t="shared" si="188"/>
        <v>Yes</v>
      </c>
      <c r="M223" s="329" t="str">
        <f t="shared" si="188"/>
        <v>Yes</v>
      </c>
      <c r="N223" s="329" t="str">
        <f t="shared" si="188"/>
        <v>Yes</v>
      </c>
      <c r="O223" s="329" t="str">
        <f t="shared" si="188"/>
        <v>Yes</v>
      </c>
      <c r="P223" s="329" t="str">
        <f t="shared" si="188"/>
        <v>Yes</v>
      </c>
      <c r="Q223" s="329" t="str">
        <f t="shared" si="187"/>
        <v>Yes</v>
      </c>
      <c r="R223" s="329" t="str">
        <f t="shared" si="187"/>
        <v>Yes</v>
      </c>
      <c r="S223" s="329" t="str">
        <f>IF(OR(S224="Yes",S225="Yes"),"Yes","-")</f>
        <v>Yes</v>
      </c>
      <c r="T223" s="329" t="s">
        <v>53</v>
      </c>
      <c r="U223" s="527" t="str">
        <f>IF(OR(U224="Yes",U225="Yes"),"Yes","-")</f>
        <v>Yes</v>
      </c>
      <c r="V223" s="330" t="str">
        <f>IF(OR(V224="Yes",V225="Yes"),"Yes","-")</f>
        <v>Yes</v>
      </c>
      <c r="W223" s="528" t="str">
        <f t="shared" si="187"/>
        <v>Yes</v>
      </c>
      <c r="X223" s="329" t="str">
        <f t="shared" si="187"/>
        <v>Yes</v>
      </c>
      <c r="Y223" s="329" t="str">
        <f t="shared" si="187"/>
        <v>Yes</v>
      </c>
      <c r="Z223" s="329" t="str">
        <f t="shared" si="187"/>
        <v>Yes</v>
      </c>
      <c r="AA223" s="329" t="str">
        <f>IF(OR(AA224="Yes",AA225="Yes"),"Yes","-")</f>
        <v>Yes</v>
      </c>
      <c r="AB223" s="329" t="str">
        <f t="shared" si="187"/>
        <v>Yes</v>
      </c>
      <c r="AC223" s="329" t="str">
        <f>IF(OR(AC224="Yes",AC225="Yes"),"Yes","-")</f>
        <v>Yes</v>
      </c>
      <c r="AD223" s="329" t="str">
        <f>IF(OR(AD224="Yes",AD225="Yes"),"Yes","-")</f>
        <v>Yes</v>
      </c>
      <c r="AE223" s="329" t="str">
        <f>IF(OR(AE224="Yes",AE225="Yes"),"Yes","-")</f>
        <v>Yes</v>
      </c>
      <c r="AF223" s="329" t="str">
        <f t="shared" si="187"/>
        <v>Yes</v>
      </c>
      <c r="AG223" s="329" t="str">
        <f t="shared" si="187"/>
        <v>Yes</v>
      </c>
      <c r="AH223" s="329" t="str">
        <f t="shared" si="187"/>
        <v>Yes</v>
      </c>
      <c r="AI223" s="329" t="str">
        <f>IF(OR(AI224="Yes",AI225="Yes"),"Yes","-")</f>
        <v>Yes</v>
      </c>
      <c r="AJ223" s="329" t="str">
        <f t="shared" si="187"/>
        <v>-</v>
      </c>
      <c r="AK223" s="329" t="str">
        <f t="shared" si="187"/>
        <v>Yes</v>
      </c>
      <c r="AL223" s="329" t="str">
        <f>IF(OR(AL224="Yes",AL225="Yes"),"Yes","-")</f>
        <v>Yes</v>
      </c>
      <c r="AM223" s="329" t="str">
        <f t="shared" si="187"/>
        <v>Yes</v>
      </c>
      <c r="AN223" s="329" t="str">
        <f t="shared" si="187"/>
        <v>Yes</v>
      </c>
      <c r="AO223" s="329" t="str">
        <f t="shared" si="187"/>
        <v>Yes</v>
      </c>
      <c r="AP223" s="329" t="str">
        <f>IF(OR(AP224="Yes",AP225="Yes"),"Yes","-")</f>
        <v>Yes</v>
      </c>
      <c r="AQ223" s="329" t="str">
        <f t="shared" si="187"/>
        <v>Yes</v>
      </c>
      <c r="AR223" s="329" t="str">
        <f t="shared" si="187"/>
        <v>Yes</v>
      </c>
      <c r="AS223" s="329" t="str">
        <f t="shared" si="187"/>
        <v>Yes</v>
      </c>
      <c r="AT223" s="329" t="str">
        <f t="shared" si="187"/>
        <v>Yes</v>
      </c>
    </row>
    <row r="224" spans="1:46">
      <c r="A224" s="526" t="s">
        <v>429</v>
      </c>
      <c r="B224" s="300"/>
      <c r="C224" s="325"/>
      <c r="D224" s="333"/>
      <c r="E224" s="325" t="s">
        <v>52</v>
      </c>
      <c r="F224" s="278" t="s">
        <v>52</v>
      </c>
      <c r="G224" s="325" t="s">
        <v>52</v>
      </c>
      <c r="H224" s="278" t="s">
        <v>52</v>
      </c>
      <c r="I224" s="325" t="s">
        <v>53</v>
      </c>
      <c r="J224" s="278" t="s">
        <v>52</v>
      </c>
      <c r="K224" s="278" t="s">
        <v>52</v>
      </c>
      <c r="L224" s="278" t="s">
        <v>52</v>
      </c>
      <c r="M224" s="278" t="s">
        <v>52</v>
      </c>
      <c r="N224" s="331" t="s">
        <v>52</v>
      </c>
      <c r="O224" s="278" t="s">
        <v>52</v>
      </c>
      <c r="P224" s="325" t="s">
        <v>53</v>
      </c>
      <c r="Q224" s="325" t="s">
        <v>52</v>
      </c>
      <c r="R224" s="325" t="s">
        <v>52</v>
      </c>
      <c r="S224" s="278" t="s">
        <v>52</v>
      </c>
      <c r="T224" s="278" t="s">
        <v>53</v>
      </c>
      <c r="U224" s="392" t="s">
        <v>52</v>
      </c>
      <c r="V224" s="332" t="s">
        <v>52</v>
      </c>
      <c r="W224" s="323" t="s">
        <v>52</v>
      </c>
      <c r="X224" s="325" t="s">
        <v>52</v>
      </c>
      <c r="Y224" s="325" t="s">
        <v>52</v>
      </c>
      <c r="Z224" s="325" t="s">
        <v>52</v>
      </c>
      <c r="AA224" s="278" t="s">
        <v>52</v>
      </c>
      <c r="AB224" s="325" t="s">
        <v>53</v>
      </c>
      <c r="AC224" s="278" t="s">
        <v>52</v>
      </c>
      <c r="AD224" s="325" t="s">
        <v>59</v>
      </c>
      <c r="AE224" s="278" t="s">
        <v>52</v>
      </c>
      <c r="AF224" s="325" t="s">
        <v>52</v>
      </c>
      <c r="AG224" s="325" t="s">
        <v>52</v>
      </c>
      <c r="AH224" s="325" t="s">
        <v>52</v>
      </c>
      <c r="AI224" s="278" t="s">
        <v>52</v>
      </c>
      <c r="AJ224" s="325" t="s">
        <v>59</v>
      </c>
      <c r="AK224" s="325" t="s">
        <v>52</v>
      </c>
      <c r="AL224" s="278" t="s">
        <v>52</v>
      </c>
      <c r="AM224" s="325" t="s">
        <v>52</v>
      </c>
      <c r="AN224" s="325" t="s">
        <v>52</v>
      </c>
      <c r="AO224" s="325" t="s">
        <v>52</v>
      </c>
      <c r="AP224" s="278" t="s">
        <v>52</v>
      </c>
      <c r="AQ224" s="325" t="s">
        <v>52</v>
      </c>
      <c r="AR224" s="325" t="s">
        <v>52</v>
      </c>
      <c r="AS224" s="325" t="s">
        <v>52</v>
      </c>
      <c r="AT224" s="325" t="s">
        <v>52</v>
      </c>
    </row>
    <row r="225" spans="1:46">
      <c r="A225" s="526" t="s">
        <v>430</v>
      </c>
      <c r="B225" s="300"/>
      <c r="C225" s="325"/>
      <c r="D225" s="333"/>
      <c r="E225" s="325" t="s">
        <v>52</v>
      </c>
      <c r="F225" s="278" t="s">
        <v>52</v>
      </c>
      <c r="G225" s="325" t="s">
        <v>52</v>
      </c>
      <c r="H225" s="278" t="s">
        <v>52</v>
      </c>
      <c r="I225" s="325" t="s">
        <v>53</v>
      </c>
      <c r="J225" s="278" t="s">
        <v>52</v>
      </c>
      <c r="K225" s="278" t="s">
        <v>52</v>
      </c>
      <c r="L225" s="278" t="s">
        <v>52</v>
      </c>
      <c r="M225" s="278" t="s">
        <v>52</v>
      </c>
      <c r="N225" s="331" t="s">
        <v>52</v>
      </c>
      <c r="O225" s="278" t="s">
        <v>52</v>
      </c>
      <c r="P225" s="278" t="s">
        <v>52</v>
      </c>
      <c r="Q225" s="325" t="s">
        <v>52</v>
      </c>
      <c r="R225" s="325" t="s">
        <v>52</v>
      </c>
      <c r="S225" s="278" t="s">
        <v>52</v>
      </c>
      <c r="T225" s="278" t="s">
        <v>53</v>
      </c>
      <c r="U225" s="392" t="s">
        <v>52</v>
      </c>
      <c r="V225" s="332" t="s">
        <v>52</v>
      </c>
      <c r="W225" s="323" t="s">
        <v>52</v>
      </c>
      <c r="X225" s="325" t="s">
        <v>52</v>
      </c>
      <c r="Y225" s="325" t="s">
        <v>53</v>
      </c>
      <c r="Z225" s="325" t="s">
        <v>52</v>
      </c>
      <c r="AA225" s="278" t="s">
        <v>52</v>
      </c>
      <c r="AB225" s="325" t="s">
        <v>52</v>
      </c>
      <c r="AC225" s="278" t="s">
        <v>52</v>
      </c>
      <c r="AD225" s="278" t="s">
        <v>52</v>
      </c>
      <c r="AE225" s="278" t="s">
        <v>52</v>
      </c>
      <c r="AF225" s="325" t="s">
        <v>52</v>
      </c>
      <c r="AG225" s="325" t="s">
        <v>52</v>
      </c>
      <c r="AH225" s="325" t="s">
        <v>52</v>
      </c>
      <c r="AI225" s="278" t="s">
        <v>52</v>
      </c>
      <c r="AJ225" s="325" t="s">
        <v>59</v>
      </c>
      <c r="AK225" s="325" t="s">
        <v>52</v>
      </c>
      <c r="AL225" s="278" t="s">
        <v>52</v>
      </c>
      <c r="AM225" s="325" t="s">
        <v>52</v>
      </c>
      <c r="AN225" s="325" t="s">
        <v>53</v>
      </c>
      <c r="AO225" s="325" t="s">
        <v>52</v>
      </c>
      <c r="AP225" s="278" t="s">
        <v>52</v>
      </c>
      <c r="AQ225" s="325" t="s">
        <v>52</v>
      </c>
      <c r="AR225" s="325" t="s">
        <v>52</v>
      </c>
      <c r="AS225" s="325" t="s">
        <v>52</v>
      </c>
      <c r="AT225" s="325" t="s">
        <v>52</v>
      </c>
    </row>
    <row r="226" spans="1:46" ht="15">
      <c r="A226" s="387" t="s">
        <v>431</v>
      </c>
      <c r="B226" s="300">
        <f>C226/D226</f>
        <v>0.71052631578947367</v>
      </c>
      <c r="C226" s="375">
        <f t="shared" ref="C226" si="189">COUNTIF(E226:AT226,"Yes")</f>
        <v>27</v>
      </c>
      <c r="D226" s="414" cm="1">
        <f t="array" ref="D226">SUM(COUNTIFS(E226:AT226,{"Yes","No"}))</f>
        <v>38</v>
      </c>
      <c r="E226" s="329" t="s">
        <v>53</v>
      </c>
      <c r="F226" s="329" t="str">
        <f>IF(OR(F227="Yes",F228="Yes"),"Yes","-")</f>
        <v>Yes</v>
      </c>
      <c r="G226" s="329" t="s">
        <v>53</v>
      </c>
      <c r="H226" s="329" t="str">
        <f>IF(OR(H227="Yes",H228="Yes"),"Yes","-")</f>
        <v>Yes</v>
      </c>
      <c r="I226" s="329" t="s">
        <v>53</v>
      </c>
      <c r="J226" s="329" t="str">
        <f t="shared" ref="J226:O226" si="190">IF(OR(J227="Yes",J228="Yes"),"Yes","-")</f>
        <v>Yes</v>
      </c>
      <c r="K226" s="329" t="str">
        <f t="shared" si="190"/>
        <v>Yes</v>
      </c>
      <c r="L226" s="329" t="s">
        <v>53</v>
      </c>
      <c r="M226" s="329" t="str">
        <f t="shared" si="190"/>
        <v>Yes</v>
      </c>
      <c r="N226" s="329" t="str">
        <f t="shared" si="190"/>
        <v>Yes</v>
      </c>
      <c r="O226" s="329" t="str">
        <f t="shared" si="190"/>
        <v>Yes</v>
      </c>
      <c r="P226" s="329" t="s">
        <v>53</v>
      </c>
      <c r="Q226" s="329" t="str">
        <f t="shared" ref="Q226:AT226" si="191">IF(OR(Q227="Yes",Q228="Yes"),"Yes","-")</f>
        <v>Yes</v>
      </c>
      <c r="R226" s="329" t="str">
        <f t="shared" si="191"/>
        <v>Yes</v>
      </c>
      <c r="S226" s="329" t="s">
        <v>53</v>
      </c>
      <c r="T226" s="329" t="s">
        <v>53</v>
      </c>
      <c r="U226" s="527" t="s">
        <v>53</v>
      </c>
      <c r="V226" s="330" t="str">
        <f>IF(OR(V227="Yes",V228="Yes"),"Yes","-")</f>
        <v>-</v>
      </c>
      <c r="W226" s="528" t="str">
        <f t="shared" si="191"/>
        <v>-</v>
      </c>
      <c r="X226" s="329" t="str">
        <f t="shared" si="191"/>
        <v>Yes</v>
      </c>
      <c r="Y226" s="329" t="s">
        <v>53</v>
      </c>
      <c r="Z226" s="329" t="str">
        <f t="shared" si="191"/>
        <v>Yes</v>
      </c>
      <c r="AA226" s="329" t="str">
        <f>IF(OR(AA227="Yes",AA228="Yes"),"Yes","-")</f>
        <v>Yes</v>
      </c>
      <c r="AB226" s="329" t="str">
        <f t="shared" si="191"/>
        <v>Yes</v>
      </c>
      <c r="AC226" s="329" t="str">
        <f>IF(OR(AC227="Yes",AC228="Yes"),"Yes","-")</f>
        <v>Yes</v>
      </c>
      <c r="AD226" s="329" t="str">
        <f>IF(OR(AD227="Yes",AD228="Yes"),"Yes","-")</f>
        <v>-</v>
      </c>
      <c r="AE226" s="329" t="str">
        <f>IF(OR(AE227="Yes",AE228="Yes"),"Yes","-")</f>
        <v>Yes</v>
      </c>
      <c r="AF226" s="329" t="str">
        <f t="shared" si="191"/>
        <v>Yes</v>
      </c>
      <c r="AG226" s="329" t="str">
        <f t="shared" si="191"/>
        <v>Yes</v>
      </c>
      <c r="AH226" s="329" t="str">
        <f t="shared" si="191"/>
        <v>Yes</v>
      </c>
      <c r="AI226" s="329" t="str">
        <f>IF(OR(AI227="Yes",AI228="Yes"),"Yes","-")</f>
        <v>Yes</v>
      </c>
      <c r="AJ226" s="329" t="str">
        <f t="shared" si="191"/>
        <v>-</v>
      </c>
      <c r="AK226" s="329" t="str">
        <f t="shared" si="191"/>
        <v>Yes</v>
      </c>
      <c r="AL226" s="329" t="s">
        <v>53</v>
      </c>
      <c r="AM226" s="329" t="str">
        <f t="shared" si="191"/>
        <v>Yes</v>
      </c>
      <c r="AN226" s="329" t="str">
        <f t="shared" si="191"/>
        <v>Yes</v>
      </c>
      <c r="AO226" s="329" t="str">
        <f t="shared" si="191"/>
        <v>Yes</v>
      </c>
      <c r="AP226" s="329" t="str">
        <f>IF(OR(AP227="Yes",AP228="Yes"),"Yes","-")</f>
        <v>Yes</v>
      </c>
      <c r="AQ226" s="329" t="str">
        <f t="shared" si="191"/>
        <v>Yes</v>
      </c>
      <c r="AR226" s="329" t="s">
        <v>53</v>
      </c>
      <c r="AS226" s="329" t="str">
        <f t="shared" si="191"/>
        <v>Yes</v>
      </c>
      <c r="AT226" s="329" t="str">
        <f t="shared" si="191"/>
        <v>Yes</v>
      </c>
    </row>
    <row r="227" spans="1:46">
      <c r="A227" s="526" t="s">
        <v>432</v>
      </c>
      <c r="B227" s="300"/>
      <c r="C227" s="325"/>
      <c r="D227" s="333"/>
      <c r="E227" s="325" t="s">
        <v>53</v>
      </c>
      <c r="F227" s="278" t="s">
        <v>52</v>
      </c>
      <c r="G227" s="325" t="s">
        <v>53</v>
      </c>
      <c r="H227" s="278" t="s">
        <v>52</v>
      </c>
      <c r="I227" s="325" t="s">
        <v>53</v>
      </c>
      <c r="J227" s="278" t="s">
        <v>52</v>
      </c>
      <c r="K227" s="278" t="s">
        <v>52</v>
      </c>
      <c r="L227" s="278" t="s">
        <v>53</v>
      </c>
      <c r="M227" s="278" t="s">
        <v>52</v>
      </c>
      <c r="N227" s="331" t="s">
        <v>52</v>
      </c>
      <c r="O227" s="278" t="s">
        <v>52</v>
      </c>
      <c r="P227" s="325" t="s">
        <v>53</v>
      </c>
      <c r="Q227" s="325" t="s">
        <v>53</v>
      </c>
      <c r="R227" s="325" t="s">
        <v>52</v>
      </c>
      <c r="S227" s="325" t="s">
        <v>53</v>
      </c>
      <c r="T227" s="278" t="s">
        <v>53</v>
      </c>
      <c r="U227" s="392" t="s">
        <v>53</v>
      </c>
      <c r="V227" s="333" t="s">
        <v>53</v>
      </c>
      <c r="W227" s="323" t="s">
        <v>59</v>
      </c>
      <c r="X227" s="325" t="s">
        <v>52</v>
      </c>
      <c r="Y227" s="325" t="s">
        <v>53</v>
      </c>
      <c r="Z227" s="325" t="s">
        <v>52</v>
      </c>
      <c r="AA227" s="278" t="s">
        <v>52</v>
      </c>
      <c r="AB227" s="325" t="s">
        <v>53</v>
      </c>
      <c r="AC227" s="278" t="s">
        <v>52</v>
      </c>
      <c r="AD227" s="325" t="s">
        <v>59</v>
      </c>
      <c r="AE227" s="278" t="s">
        <v>52</v>
      </c>
      <c r="AF227" s="325" t="s">
        <v>52</v>
      </c>
      <c r="AG227" s="325" t="s">
        <v>52</v>
      </c>
      <c r="AH227" s="325" t="s">
        <v>52</v>
      </c>
      <c r="AI227" s="278" t="s">
        <v>52</v>
      </c>
      <c r="AJ227" s="325" t="s">
        <v>59</v>
      </c>
      <c r="AK227" s="325" t="s">
        <v>52</v>
      </c>
      <c r="AL227" s="325" t="s">
        <v>53</v>
      </c>
      <c r="AM227" s="325" t="s">
        <v>52</v>
      </c>
      <c r="AN227" s="325" t="s">
        <v>52</v>
      </c>
      <c r="AO227" s="325" t="s">
        <v>52</v>
      </c>
      <c r="AP227" s="278" t="s">
        <v>52</v>
      </c>
      <c r="AQ227" s="325" t="s">
        <v>52</v>
      </c>
      <c r="AR227" s="325" t="s">
        <v>53</v>
      </c>
      <c r="AS227" s="325" t="s">
        <v>52</v>
      </c>
      <c r="AT227" s="325" t="s">
        <v>52</v>
      </c>
    </row>
    <row r="228" spans="1:46">
      <c r="A228" s="526" t="s">
        <v>433</v>
      </c>
      <c r="B228" s="300"/>
      <c r="C228" s="325"/>
      <c r="D228" s="333"/>
      <c r="E228" s="325" t="s">
        <v>53</v>
      </c>
      <c r="F228" s="278" t="s">
        <v>52</v>
      </c>
      <c r="G228" s="325" t="s">
        <v>53</v>
      </c>
      <c r="H228" s="278" t="s">
        <v>52</v>
      </c>
      <c r="I228" s="325" t="s">
        <v>53</v>
      </c>
      <c r="J228" s="278" t="s">
        <v>52</v>
      </c>
      <c r="K228" s="278" t="s">
        <v>52</v>
      </c>
      <c r="L228" s="278" t="s">
        <v>53</v>
      </c>
      <c r="M228" s="278" t="s">
        <v>52</v>
      </c>
      <c r="N228" s="331" t="s">
        <v>52</v>
      </c>
      <c r="O228" s="278" t="s">
        <v>52</v>
      </c>
      <c r="P228" s="325" t="s">
        <v>53</v>
      </c>
      <c r="Q228" s="325" t="s">
        <v>52</v>
      </c>
      <c r="R228" s="325" t="s">
        <v>53</v>
      </c>
      <c r="S228" s="325" t="s">
        <v>53</v>
      </c>
      <c r="T228" s="278" t="s">
        <v>53</v>
      </c>
      <c r="U228" s="392" t="s">
        <v>53</v>
      </c>
      <c r="V228" s="333" t="s">
        <v>59</v>
      </c>
      <c r="W228" s="323" t="s">
        <v>59</v>
      </c>
      <c r="X228" s="325" t="s">
        <v>52</v>
      </c>
      <c r="Y228" s="325" t="s">
        <v>53</v>
      </c>
      <c r="Z228" s="325" t="s">
        <v>52</v>
      </c>
      <c r="AA228" s="278" t="s">
        <v>52</v>
      </c>
      <c r="AB228" s="325" t="s">
        <v>52</v>
      </c>
      <c r="AC228" s="278" t="s">
        <v>52</v>
      </c>
      <c r="AD228" s="325" t="s">
        <v>59</v>
      </c>
      <c r="AE228" s="278" t="s">
        <v>52</v>
      </c>
      <c r="AF228" s="325" t="s">
        <v>52</v>
      </c>
      <c r="AG228" s="325" t="s">
        <v>52</v>
      </c>
      <c r="AH228" s="325" t="s">
        <v>52</v>
      </c>
      <c r="AI228" s="325" t="s">
        <v>53</v>
      </c>
      <c r="AJ228" s="325" t="s">
        <v>59</v>
      </c>
      <c r="AK228" s="325" t="s">
        <v>53</v>
      </c>
      <c r="AL228" s="325" t="s">
        <v>53</v>
      </c>
      <c r="AM228" s="325" t="s">
        <v>52</v>
      </c>
      <c r="AN228" s="325" t="s">
        <v>53</v>
      </c>
      <c r="AO228" s="325" t="s">
        <v>52</v>
      </c>
      <c r="AP228" s="278" t="s">
        <v>52</v>
      </c>
      <c r="AQ228" s="325" t="s">
        <v>52</v>
      </c>
      <c r="AR228" s="325" t="s">
        <v>53</v>
      </c>
      <c r="AS228" s="325" t="s">
        <v>52</v>
      </c>
      <c r="AT228" s="325" t="s">
        <v>52</v>
      </c>
    </row>
    <row r="229" spans="1:46" ht="15">
      <c r="A229" s="387" t="s">
        <v>434</v>
      </c>
      <c r="B229" s="300">
        <f>C229/D229</f>
        <v>0.75609756097560976</v>
      </c>
      <c r="C229" s="375">
        <f t="shared" ref="C229" si="192">COUNTIF(E229:AT229,"Yes")</f>
        <v>31</v>
      </c>
      <c r="D229" s="414" cm="1">
        <f t="array" ref="D229">SUM(COUNTIFS(E229:AT229,{"Yes","No"}))</f>
        <v>41</v>
      </c>
      <c r="E229" s="329" t="str">
        <f t="shared" ref="E229:AT229" si="193">IF(OR(E230="Yes",E231="Yes"),"Yes","-")</f>
        <v>Yes</v>
      </c>
      <c r="F229" s="329" t="str">
        <f>IF(OR(F230="Yes",F231="Yes"),"Yes","-")</f>
        <v>Yes</v>
      </c>
      <c r="G229" s="329" t="str">
        <f t="shared" si="193"/>
        <v>Yes</v>
      </c>
      <c r="H229" s="329" t="str">
        <f>IF(OR(H230="Yes",H231="Yes"),"Yes","-")</f>
        <v>Yes</v>
      </c>
      <c r="I229" s="329" t="s">
        <v>53</v>
      </c>
      <c r="J229" s="329" t="s">
        <v>53</v>
      </c>
      <c r="K229" s="329" t="str">
        <f t="shared" ref="K229:O229" si="194">IF(OR(K230="Yes",K231="Yes"),"Yes","-")</f>
        <v>Yes</v>
      </c>
      <c r="L229" s="329" t="str">
        <f t="shared" si="194"/>
        <v>Yes</v>
      </c>
      <c r="M229" s="329" t="str">
        <f t="shared" si="194"/>
        <v>Yes</v>
      </c>
      <c r="N229" s="329" t="str">
        <f t="shared" si="194"/>
        <v>Yes</v>
      </c>
      <c r="O229" s="329" t="str">
        <f t="shared" si="194"/>
        <v>Yes</v>
      </c>
      <c r="P229" s="329" t="s">
        <v>53</v>
      </c>
      <c r="Q229" s="329" t="str">
        <f t="shared" si="193"/>
        <v>Yes</v>
      </c>
      <c r="R229" s="329" t="str">
        <f t="shared" si="193"/>
        <v>Yes</v>
      </c>
      <c r="S229" s="329" t="str">
        <f>IF(OR(S230="Yes",S231="Yes"),"Yes","-")</f>
        <v>Yes</v>
      </c>
      <c r="T229" s="329" t="s">
        <v>53</v>
      </c>
      <c r="U229" s="527" t="s">
        <v>53</v>
      </c>
      <c r="V229" s="330" t="s">
        <v>53</v>
      </c>
      <c r="W229" s="528" t="str">
        <f t="shared" si="193"/>
        <v>Yes</v>
      </c>
      <c r="X229" s="329" t="str">
        <f t="shared" si="193"/>
        <v>Yes</v>
      </c>
      <c r="Y229" s="329" t="s">
        <v>53</v>
      </c>
      <c r="Z229" s="329" t="str">
        <f t="shared" si="193"/>
        <v>Yes</v>
      </c>
      <c r="AA229" s="329" t="s">
        <v>53</v>
      </c>
      <c r="AB229" s="329" t="str">
        <f t="shared" si="193"/>
        <v>Yes</v>
      </c>
      <c r="AC229" s="329" t="s">
        <v>53</v>
      </c>
      <c r="AD229" s="329" t="str">
        <f>IF(OR(AD230="Yes",AD231="Yes"),"Yes","-")</f>
        <v>Yes</v>
      </c>
      <c r="AE229" s="329" t="str">
        <f>IF(OR(AE230="Yes",AE231="Yes"),"Yes","-")</f>
        <v>Yes</v>
      </c>
      <c r="AF229" s="329" t="str">
        <f t="shared" si="193"/>
        <v>Yes</v>
      </c>
      <c r="AG229" s="329" t="str">
        <f t="shared" si="193"/>
        <v>Yes</v>
      </c>
      <c r="AH229" s="329" t="str">
        <f t="shared" si="193"/>
        <v>Yes</v>
      </c>
      <c r="AI229" s="329" t="str">
        <f>IF(OR(AI230="Yes",AI231="Yes"),"Yes","-")</f>
        <v>Yes</v>
      </c>
      <c r="AJ229" s="329" t="str">
        <f t="shared" si="193"/>
        <v>-</v>
      </c>
      <c r="AK229" s="329" t="str">
        <f t="shared" si="193"/>
        <v>Yes</v>
      </c>
      <c r="AL229" s="329" t="str">
        <f>IF(OR(AL230="Yes",AL231="Yes"),"Yes","-")</f>
        <v>Yes</v>
      </c>
      <c r="AM229" s="329" t="str">
        <f t="shared" si="193"/>
        <v>Yes</v>
      </c>
      <c r="AN229" s="329" t="str">
        <f t="shared" si="193"/>
        <v>Yes</v>
      </c>
      <c r="AO229" s="329" t="str">
        <f t="shared" si="193"/>
        <v>Yes</v>
      </c>
      <c r="AP229" s="329" t="str">
        <f>IF(OR(AP230="Yes",AP231="Yes"),"Yes","-")</f>
        <v>Yes</v>
      </c>
      <c r="AQ229" s="329" t="str">
        <f t="shared" si="193"/>
        <v>Yes</v>
      </c>
      <c r="AR229" s="329" t="s">
        <v>53</v>
      </c>
      <c r="AS229" s="329" t="str">
        <f t="shared" si="193"/>
        <v>Yes</v>
      </c>
      <c r="AT229" s="329" t="str">
        <f t="shared" si="193"/>
        <v>Yes</v>
      </c>
    </row>
    <row r="230" spans="1:46">
      <c r="A230" s="526" t="s">
        <v>435</v>
      </c>
      <c r="B230" s="300"/>
      <c r="C230" s="325"/>
      <c r="D230" s="333"/>
      <c r="E230" s="325" t="s">
        <v>52</v>
      </c>
      <c r="F230" s="278" t="s">
        <v>52</v>
      </c>
      <c r="G230" s="325" t="s">
        <v>52</v>
      </c>
      <c r="H230" s="278" t="s">
        <v>52</v>
      </c>
      <c r="I230" s="325" t="s">
        <v>53</v>
      </c>
      <c r="J230" s="325" t="s">
        <v>53</v>
      </c>
      <c r="K230" s="278" t="s">
        <v>52</v>
      </c>
      <c r="L230" s="278" t="s">
        <v>52</v>
      </c>
      <c r="M230" s="278" t="s">
        <v>52</v>
      </c>
      <c r="N230" s="331" t="s">
        <v>52</v>
      </c>
      <c r="O230" s="278" t="s">
        <v>52</v>
      </c>
      <c r="P230" s="325" t="s">
        <v>53</v>
      </c>
      <c r="Q230" s="325" t="s">
        <v>52</v>
      </c>
      <c r="R230" s="325" t="s">
        <v>52</v>
      </c>
      <c r="S230" s="278" t="s">
        <v>52</v>
      </c>
      <c r="T230" s="278" t="s">
        <v>53</v>
      </c>
      <c r="U230" s="392" t="s">
        <v>53</v>
      </c>
      <c r="V230" s="333" t="s">
        <v>53</v>
      </c>
      <c r="W230" s="323" t="s">
        <v>53</v>
      </c>
      <c r="X230" s="325" t="s">
        <v>52</v>
      </c>
      <c r="Y230" s="325" t="s">
        <v>53</v>
      </c>
      <c r="Z230" s="325" t="s">
        <v>52</v>
      </c>
      <c r="AA230" s="278" t="s">
        <v>53</v>
      </c>
      <c r="AB230" s="325" t="s">
        <v>53</v>
      </c>
      <c r="AC230" s="331" t="s">
        <v>53</v>
      </c>
      <c r="AD230" s="325" t="s">
        <v>59</v>
      </c>
      <c r="AE230" s="278" t="s">
        <v>52</v>
      </c>
      <c r="AF230" s="325" t="s">
        <v>52</v>
      </c>
      <c r="AG230" s="325" t="s">
        <v>52</v>
      </c>
      <c r="AH230" s="325" t="s">
        <v>52</v>
      </c>
      <c r="AI230" s="278" t="s">
        <v>52</v>
      </c>
      <c r="AJ230" s="325" t="s">
        <v>59</v>
      </c>
      <c r="AK230" s="325" t="s">
        <v>52</v>
      </c>
      <c r="AL230" s="325" t="s">
        <v>53</v>
      </c>
      <c r="AM230" s="325" t="s">
        <v>52</v>
      </c>
      <c r="AN230" s="325" t="s">
        <v>52</v>
      </c>
      <c r="AO230" s="325" t="s">
        <v>52</v>
      </c>
      <c r="AP230" s="278" t="s">
        <v>53</v>
      </c>
      <c r="AQ230" s="325" t="s">
        <v>52</v>
      </c>
      <c r="AR230" s="325" t="s">
        <v>53</v>
      </c>
      <c r="AS230" s="325" t="s">
        <v>52</v>
      </c>
      <c r="AT230" s="325" t="s">
        <v>52</v>
      </c>
    </row>
    <row r="231" spans="1:46">
      <c r="A231" s="526" t="s">
        <v>436</v>
      </c>
      <c r="B231" s="300"/>
      <c r="C231" s="325"/>
      <c r="D231" s="333"/>
      <c r="E231" s="325" t="s">
        <v>52</v>
      </c>
      <c r="F231" s="278" t="s">
        <v>52</v>
      </c>
      <c r="G231" s="325" t="s">
        <v>52</v>
      </c>
      <c r="H231" s="278" t="s">
        <v>52</v>
      </c>
      <c r="I231" s="325" t="s">
        <v>53</v>
      </c>
      <c r="J231" s="325" t="s">
        <v>53</v>
      </c>
      <c r="K231" s="278" t="s">
        <v>52</v>
      </c>
      <c r="L231" s="278" t="s">
        <v>52</v>
      </c>
      <c r="M231" s="278" t="s">
        <v>52</v>
      </c>
      <c r="N231" s="325" t="s">
        <v>59</v>
      </c>
      <c r="O231" s="278" t="s">
        <v>52</v>
      </c>
      <c r="P231" s="325" t="s">
        <v>53</v>
      </c>
      <c r="Q231" s="325" t="s">
        <v>52</v>
      </c>
      <c r="R231" s="325" t="s">
        <v>52</v>
      </c>
      <c r="S231" s="325" t="s">
        <v>59</v>
      </c>
      <c r="T231" s="278" t="s">
        <v>53</v>
      </c>
      <c r="U231" s="392" t="s">
        <v>53</v>
      </c>
      <c r="V231" s="333" t="s">
        <v>53</v>
      </c>
      <c r="W231" s="323" t="s">
        <v>52</v>
      </c>
      <c r="X231" s="325" t="s">
        <v>52</v>
      </c>
      <c r="Y231" s="325" t="s">
        <v>53</v>
      </c>
      <c r="Z231" s="325" t="s">
        <v>52</v>
      </c>
      <c r="AA231" s="278" t="s">
        <v>53</v>
      </c>
      <c r="AB231" s="325" t="s">
        <v>52</v>
      </c>
      <c r="AC231" s="331" t="s">
        <v>53</v>
      </c>
      <c r="AD231" s="278" t="s">
        <v>52</v>
      </c>
      <c r="AE231" s="278" t="s">
        <v>52</v>
      </c>
      <c r="AF231" s="325" t="s">
        <v>52</v>
      </c>
      <c r="AG231" s="325" t="s">
        <v>52</v>
      </c>
      <c r="AH231" s="325" t="s">
        <v>52</v>
      </c>
      <c r="AI231" s="325" t="s">
        <v>59</v>
      </c>
      <c r="AJ231" s="325" t="s">
        <v>59</v>
      </c>
      <c r="AK231" s="325" t="s">
        <v>52</v>
      </c>
      <c r="AL231" s="278" t="s">
        <v>52</v>
      </c>
      <c r="AM231" s="325" t="s">
        <v>52</v>
      </c>
      <c r="AN231" s="325" t="s">
        <v>53</v>
      </c>
      <c r="AO231" s="325" t="s">
        <v>52</v>
      </c>
      <c r="AP231" s="278" t="s">
        <v>52</v>
      </c>
      <c r="AQ231" s="325" t="s">
        <v>52</v>
      </c>
      <c r="AR231" s="325" t="s">
        <v>53</v>
      </c>
      <c r="AS231" s="325" t="s">
        <v>52</v>
      </c>
      <c r="AT231" s="325" t="s">
        <v>52</v>
      </c>
    </row>
    <row r="232" spans="1:46" ht="15">
      <c r="A232" s="387" t="s">
        <v>437</v>
      </c>
      <c r="B232" s="300">
        <f>C232/D232</f>
        <v>0.36842105263157893</v>
      </c>
      <c r="C232" s="375">
        <f t="shared" ref="C232" si="195">COUNTIF(E232:AT232,"Yes")</f>
        <v>14</v>
      </c>
      <c r="D232" s="414" cm="1">
        <f t="array" ref="D232">SUM(COUNTIFS(E232:AT232,{"Yes","No"}))</f>
        <v>38</v>
      </c>
      <c r="E232" s="329" t="s">
        <v>53</v>
      </c>
      <c r="F232" s="329" t="str">
        <f>IF(OR(F233="Yes",F234="Yes"),"Yes","-")</f>
        <v>-</v>
      </c>
      <c r="G232" s="329" t="s">
        <v>53</v>
      </c>
      <c r="H232" s="329" t="s">
        <v>53</v>
      </c>
      <c r="I232" s="329" t="s">
        <v>53</v>
      </c>
      <c r="J232" s="329" t="s">
        <v>53</v>
      </c>
      <c r="K232" s="329" t="s">
        <v>53</v>
      </c>
      <c r="L232" s="329" t="s">
        <v>53</v>
      </c>
      <c r="M232" s="329" t="str">
        <f t="shared" ref="M232:N232" si="196">IF(OR(M233="Yes",M234="Yes"),"Yes","-")</f>
        <v>-</v>
      </c>
      <c r="N232" s="329" t="str">
        <f t="shared" si="196"/>
        <v>Yes</v>
      </c>
      <c r="O232" s="329" t="s">
        <v>53</v>
      </c>
      <c r="P232" s="329" t="s">
        <v>53</v>
      </c>
      <c r="Q232" s="329" t="str">
        <f t="shared" ref="Q232:AT232" si="197">IF(OR(Q233="Yes",Q234="Yes"),"Yes","-")</f>
        <v>Yes</v>
      </c>
      <c r="R232" s="329" t="str">
        <f t="shared" si="197"/>
        <v>Yes</v>
      </c>
      <c r="S232" s="329" t="str">
        <f>IF(OR(S233="Yes",S234="Yes"),"Yes","-")</f>
        <v>Yes</v>
      </c>
      <c r="T232" s="329" t="s">
        <v>53</v>
      </c>
      <c r="U232" s="527" t="s">
        <v>53</v>
      </c>
      <c r="V232" s="330" t="s">
        <v>53</v>
      </c>
      <c r="W232" s="528" t="s">
        <v>53</v>
      </c>
      <c r="X232" s="329" t="str">
        <f t="shared" si="197"/>
        <v>Yes</v>
      </c>
      <c r="Y232" s="329" t="s">
        <v>53</v>
      </c>
      <c r="Z232" s="329" t="str">
        <f t="shared" si="197"/>
        <v>Yes</v>
      </c>
      <c r="AA232" s="329" t="s">
        <v>53</v>
      </c>
      <c r="AB232" s="329" t="str">
        <f t="shared" si="197"/>
        <v>Yes</v>
      </c>
      <c r="AC232" s="329" t="str">
        <f>IF(OR(AC233="Yes",AC234="Yes"),"Yes","-")</f>
        <v>Yes</v>
      </c>
      <c r="AD232" s="329" t="str">
        <f>IF(OR(AD233="Yes",AD234="Yes"),"Yes","-")</f>
        <v>-</v>
      </c>
      <c r="AE232" s="329" t="s">
        <v>53</v>
      </c>
      <c r="AF232" s="329" t="str">
        <f t="shared" si="197"/>
        <v>Yes</v>
      </c>
      <c r="AG232" s="329" t="s">
        <v>53</v>
      </c>
      <c r="AH232" s="329" t="str">
        <f t="shared" si="197"/>
        <v>Yes</v>
      </c>
      <c r="AI232" s="329" t="s">
        <v>53</v>
      </c>
      <c r="AJ232" s="329" t="str">
        <f t="shared" si="197"/>
        <v>-</v>
      </c>
      <c r="AK232" s="329" t="str">
        <f t="shared" si="197"/>
        <v>Yes</v>
      </c>
      <c r="AL232" s="329" t="s">
        <v>53</v>
      </c>
      <c r="AM232" s="329" t="s">
        <v>53</v>
      </c>
      <c r="AN232" s="329" t="s">
        <v>53</v>
      </c>
      <c r="AO232" s="329" t="s">
        <v>53</v>
      </c>
      <c r="AP232" s="329" t="s">
        <v>53</v>
      </c>
      <c r="AQ232" s="329" t="str">
        <f t="shared" si="197"/>
        <v>Yes</v>
      </c>
      <c r="AR232" s="329" t="s">
        <v>53</v>
      </c>
      <c r="AS232" s="329" t="str">
        <f t="shared" si="197"/>
        <v>Yes</v>
      </c>
      <c r="AT232" s="329" t="str">
        <f t="shared" si="197"/>
        <v>Yes</v>
      </c>
    </row>
    <row r="233" spans="1:46">
      <c r="A233" s="526" t="s">
        <v>438</v>
      </c>
      <c r="B233" s="300"/>
      <c r="C233" s="325"/>
      <c r="D233" s="333"/>
      <c r="E233" s="325" t="s">
        <v>53</v>
      </c>
      <c r="F233" s="278" t="s">
        <v>59</v>
      </c>
      <c r="G233" s="325" t="s">
        <v>53</v>
      </c>
      <c r="H233" s="325" t="s">
        <v>53</v>
      </c>
      <c r="I233" s="325" t="s">
        <v>53</v>
      </c>
      <c r="J233" s="325" t="s">
        <v>53</v>
      </c>
      <c r="K233" s="278" t="s">
        <v>53</v>
      </c>
      <c r="L233" s="278" t="s">
        <v>53</v>
      </c>
      <c r="M233" s="325" t="s">
        <v>59</v>
      </c>
      <c r="N233" s="331" t="s">
        <v>52</v>
      </c>
      <c r="O233" s="278" t="s">
        <v>53</v>
      </c>
      <c r="P233" s="325" t="s">
        <v>53</v>
      </c>
      <c r="Q233" s="325" t="s">
        <v>52</v>
      </c>
      <c r="R233" s="325" t="s">
        <v>52</v>
      </c>
      <c r="S233" s="278" t="s">
        <v>52</v>
      </c>
      <c r="T233" s="278" t="s">
        <v>53</v>
      </c>
      <c r="U233" s="392" t="s">
        <v>53</v>
      </c>
      <c r="V233" s="333" t="s">
        <v>53</v>
      </c>
      <c r="W233" s="323" t="s">
        <v>53</v>
      </c>
      <c r="X233" s="325" t="s">
        <v>52</v>
      </c>
      <c r="Y233" s="325" t="s">
        <v>53</v>
      </c>
      <c r="Z233" s="325" t="s">
        <v>52</v>
      </c>
      <c r="AA233" s="278" t="s">
        <v>53</v>
      </c>
      <c r="AB233" s="325" t="s">
        <v>53</v>
      </c>
      <c r="AC233" s="278" t="s">
        <v>52</v>
      </c>
      <c r="AD233" s="325" t="s">
        <v>59</v>
      </c>
      <c r="AE233" s="331" t="s">
        <v>53</v>
      </c>
      <c r="AF233" s="325" t="s">
        <v>52</v>
      </c>
      <c r="AG233" s="325" t="s">
        <v>53</v>
      </c>
      <c r="AH233" s="325" t="s">
        <v>52</v>
      </c>
      <c r="AI233" s="325" t="s">
        <v>53</v>
      </c>
      <c r="AJ233" s="325" t="s">
        <v>59</v>
      </c>
      <c r="AK233" s="325" t="s">
        <v>52</v>
      </c>
      <c r="AL233" s="325" t="s">
        <v>53</v>
      </c>
      <c r="AM233" s="325" t="s">
        <v>59</v>
      </c>
      <c r="AN233" s="325" t="s">
        <v>53</v>
      </c>
      <c r="AO233" s="325" t="s">
        <v>53</v>
      </c>
      <c r="AP233" s="278" t="s">
        <v>53</v>
      </c>
      <c r="AQ233" s="325" t="s">
        <v>52</v>
      </c>
      <c r="AR233" s="325" t="s">
        <v>53</v>
      </c>
      <c r="AS233" s="325" t="s">
        <v>52</v>
      </c>
      <c r="AT233" s="325" t="s">
        <v>52</v>
      </c>
    </row>
    <row r="234" spans="1:46">
      <c r="A234" s="526" t="s">
        <v>439</v>
      </c>
      <c r="B234" s="300"/>
      <c r="C234" s="325"/>
      <c r="D234" s="333"/>
      <c r="E234" s="325" t="s">
        <v>53</v>
      </c>
      <c r="F234" s="278" t="s">
        <v>59</v>
      </c>
      <c r="G234" s="325" t="s">
        <v>53</v>
      </c>
      <c r="H234" s="325" t="s">
        <v>53</v>
      </c>
      <c r="I234" s="325" t="s">
        <v>53</v>
      </c>
      <c r="J234" s="325" t="s">
        <v>53</v>
      </c>
      <c r="K234" s="278" t="s">
        <v>53</v>
      </c>
      <c r="L234" s="278" t="s">
        <v>53</v>
      </c>
      <c r="M234" s="325" t="s">
        <v>59</v>
      </c>
      <c r="N234" s="325" t="s">
        <v>53</v>
      </c>
      <c r="O234" s="278" t="s">
        <v>53</v>
      </c>
      <c r="P234" s="325" t="s">
        <v>53</v>
      </c>
      <c r="Q234" s="325" t="s">
        <v>52</v>
      </c>
      <c r="R234" s="325" t="s">
        <v>52</v>
      </c>
      <c r="S234" s="325" t="s">
        <v>53</v>
      </c>
      <c r="T234" s="278" t="s">
        <v>53</v>
      </c>
      <c r="U234" s="392" t="s">
        <v>53</v>
      </c>
      <c r="V234" s="333" t="s">
        <v>53</v>
      </c>
      <c r="W234" s="323" t="s">
        <v>53</v>
      </c>
      <c r="X234" s="325" t="s">
        <v>52</v>
      </c>
      <c r="Y234" s="325" t="s">
        <v>53</v>
      </c>
      <c r="Z234" s="325" t="s">
        <v>52</v>
      </c>
      <c r="AA234" s="278" t="s">
        <v>53</v>
      </c>
      <c r="AB234" s="325" t="s">
        <v>52</v>
      </c>
      <c r="AC234" s="278" t="s">
        <v>52</v>
      </c>
      <c r="AD234" s="325" t="s">
        <v>59</v>
      </c>
      <c r="AE234" s="331" t="s">
        <v>53</v>
      </c>
      <c r="AF234" s="325" t="s">
        <v>52</v>
      </c>
      <c r="AG234" s="325" t="s">
        <v>53</v>
      </c>
      <c r="AH234" s="325" t="s">
        <v>52</v>
      </c>
      <c r="AI234" s="325" t="s">
        <v>53</v>
      </c>
      <c r="AJ234" s="325" t="s">
        <v>59</v>
      </c>
      <c r="AK234" s="325" t="s">
        <v>53</v>
      </c>
      <c r="AL234" s="325" t="s">
        <v>53</v>
      </c>
      <c r="AM234" s="325" t="s">
        <v>53</v>
      </c>
      <c r="AN234" s="325" t="s">
        <v>53</v>
      </c>
      <c r="AO234" s="325" t="s">
        <v>53</v>
      </c>
      <c r="AP234" s="278" t="s">
        <v>53</v>
      </c>
      <c r="AQ234" s="325" t="s">
        <v>52</v>
      </c>
      <c r="AR234" s="325" t="s">
        <v>53</v>
      </c>
      <c r="AS234" s="325" t="s">
        <v>53</v>
      </c>
      <c r="AT234" s="325" t="s">
        <v>52</v>
      </c>
    </row>
    <row r="235" spans="1:46" ht="15">
      <c r="A235" s="387" t="s">
        <v>440</v>
      </c>
      <c r="B235" s="300">
        <f>C235/D235</f>
        <v>0.41666666666666669</v>
      </c>
      <c r="C235" s="375">
        <f t="shared" ref="C235" si="198">COUNTIF(E235:AT235,"Yes")</f>
        <v>15</v>
      </c>
      <c r="D235" s="414" cm="1">
        <f t="array" ref="D235">SUM(COUNTIFS(E235:AT235,{"Yes","No"}))</f>
        <v>36</v>
      </c>
      <c r="E235" s="329" t="s">
        <v>53</v>
      </c>
      <c r="F235" s="329" t="str">
        <f>IF(OR(F236="Yes",F237="Yes"),"Yes","-")</f>
        <v>-</v>
      </c>
      <c r="G235" s="329" t="s">
        <v>53</v>
      </c>
      <c r="H235" s="329" t="str">
        <f>IF(OR(H236="Yes",H237="Yes"),"Yes","-")</f>
        <v>-</v>
      </c>
      <c r="I235" s="329" t="s">
        <v>53</v>
      </c>
      <c r="J235" s="329" t="s">
        <v>53</v>
      </c>
      <c r="K235" s="329" t="s">
        <v>53</v>
      </c>
      <c r="L235" s="329" t="s">
        <v>53</v>
      </c>
      <c r="M235" s="329" t="str">
        <f t="shared" ref="M235:N235" si="199">IF(OR(M236="Yes",M237="Yes"),"Yes","-")</f>
        <v>-</v>
      </c>
      <c r="N235" s="329" t="str">
        <f t="shared" si="199"/>
        <v>Yes</v>
      </c>
      <c r="O235" s="329" t="s">
        <v>53</v>
      </c>
      <c r="P235" s="329" t="s">
        <v>53</v>
      </c>
      <c r="Q235" s="329" t="str">
        <f t="shared" ref="Q235:AT235" si="200">IF(OR(Q236="Yes",Q237="Yes"),"Yes","-")</f>
        <v>Yes</v>
      </c>
      <c r="R235" s="329" t="str">
        <f t="shared" si="200"/>
        <v>Yes</v>
      </c>
      <c r="S235" s="329" t="str">
        <f>IF(OR(S236="Yes",S237="Yes"),"Yes","-")</f>
        <v>Yes</v>
      </c>
      <c r="T235" s="329" t="s">
        <v>53</v>
      </c>
      <c r="U235" s="527" t="s">
        <v>53</v>
      </c>
      <c r="V235" s="330" t="s">
        <v>53</v>
      </c>
      <c r="W235" s="528" t="str">
        <f t="shared" si="200"/>
        <v>Yes</v>
      </c>
      <c r="X235" s="329" t="str">
        <f t="shared" si="200"/>
        <v>Yes</v>
      </c>
      <c r="Y235" s="329" t="s">
        <v>53</v>
      </c>
      <c r="Z235" s="329" t="str">
        <f t="shared" si="200"/>
        <v>Yes</v>
      </c>
      <c r="AA235" s="329" t="s">
        <v>53</v>
      </c>
      <c r="AB235" s="329" t="str">
        <f t="shared" si="200"/>
        <v>Yes</v>
      </c>
      <c r="AC235" s="329" t="str">
        <f>IF(OR(AC236="Yes",AC237="Yes"),"Yes","-")</f>
        <v>Yes</v>
      </c>
      <c r="AD235" s="329" t="str">
        <f>IF(OR(AD236="Yes",AD237="Yes"),"Yes","-")</f>
        <v>-</v>
      </c>
      <c r="AE235" s="329" t="s">
        <v>53</v>
      </c>
      <c r="AF235" s="329" t="str">
        <f t="shared" si="200"/>
        <v>Yes</v>
      </c>
      <c r="AG235" s="329" t="s">
        <v>53</v>
      </c>
      <c r="AH235" s="329" t="str">
        <f t="shared" si="200"/>
        <v>Yes</v>
      </c>
      <c r="AI235" s="329" t="s">
        <v>53</v>
      </c>
      <c r="AJ235" s="329" t="str">
        <f t="shared" si="200"/>
        <v>-</v>
      </c>
      <c r="AK235" s="329" t="str">
        <f t="shared" si="200"/>
        <v>Yes</v>
      </c>
      <c r="AL235" s="329" t="s">
        <v>53</v>
      </c>
      <c r="AM235" s="329" t="s">
        <v>53</v>
      </c>
      <c r="AN235" s="329" t="s">
        <v>53</v>
      </c>
      <c r="AO235" s="329" t="s">
        <v>53</v>
      </c>
      <c r="AP235" s="329" t="s">
        <v>53</v>
      </c>
      <c r="AQ235" s="329" t="str">
        <f t="shared" si="200"/>
        <v>Yes</v>
      </c>
      <c r="AR235" s="329" t="str">
        <f t="shared" si="200"/>
        <v>-</v>
      </c>
      <c r="AS235" s="329" t="str">
        <f t="shared" si="200"/>
        <v>Yes</v>
      </c>
      <c r="AT235" s="329" t="str">
        <f t="shared" si="200"/>
        <v>Yes</v>
      </c>
    </row>
    <row r="236" spans="1:46">
      <c r="A236" s="526" t="s">
        <v>441</v>
      </c>
      <c r="B236" s="300"/>
      <c r="C236" s="325"/>
      <c r="D236" s="333"/>
      <c r="E236" s="325" t="s">
        <v>53</v>
      </c>
      <c r="F236" s="278" t="s">
        <v>59</v>
      </c>
      <c r="G236" s="325" t="s">
        <v>53</v>
      </c>
      <c r="H236" s="325" t="s">
        <v>53</v>
      </c>
      <c r="I236" s="325" t="s">
        <v>53</v>
      </c>
      <c r="J236" s="325" t="s">
        <v>53</v>
      </c>
      <c r="K236" s="278" t="s">
        <v>53</v>
      </c>
      <c r="L236" s="278" t="s">
        <v>53</v>
      </c>
      <c r="M236" s="325" t="s">
        <v>59</v>
      </c>
      <c r="N236" s="331" t="s">
        <v>52</v>
      </c>
      <c r="O236" s="278" t="s">
        <v>53</v>
      </c>
      <c r="P236" s="325" t="s">
        <v>53</v>
      </c>
      <c r="Q236" s="325" t="s">
        <v>52</v>
      </c>
      <c r="R236" s="325" t="s">
        <v>52</v>
      </c>
      <c r="S236" s="278" t="s">
        <v>52</v>
      </c>
      <c r="T236" s="278" t="s">
        <v>53</v>
      </c>
      <c r="U236" s="392" t="s">
        <v>53</v>
      </c>
      <c r="V236" s="333" t="s">
        <v>53</v>
      </c>
      <c r="W236" s="323" t="s">
        <v>52</v>
      </c>
      <c r="X236" s="325" t="s">
        <v>52</v>
      </c>
      <c r="Y236" s="325" t="s">
        <v>53</v>
      </c>
      <c r="Z236" s="325" t="s">
        <v>52</v>
      </c>
      <c r="AA236" s="278" t="s">
        <v>53</v>
      </c>
      <c r="AB236" s="325" t="s">
        <v>53</v>
      </c>
      <c r="AC236" s="278" t="s">
        <v>52</v>
      </c>
      <c r="AD236" s="325" t="s">
        <v>59</v>
      </c>
      <c r="AE236" s="331" t="s">
        <v>53</v>
      </c>
      <c r="AF236" s="325" t="s">
        <v>52</v>
      </c>
      <c r="AG236" s="325" t="s">
        <v>53</v>
      </c>
      <c r="AH236" s="325" t="s">
        <v>52</v>
      </c>
      <c r="AI236" s="325" t="s">
        <v>53</v>
      </c>
      <c r="AJ236" s="325" t="s">
        <v>59</v>
      </c>
      <c r="AK236" s="325" t="s">
        <v>52</v>
      </c>
      <c r="AL236" s="325" t="s">
        <v>53</v>
      </c>
      <c r="AM236" s="325" t="s">
        <v>59</v>
      </c>
      <c r="AN236" s="325" t="s">
        <v>53</v>
      </c>
      <c r="AO236" s="325" t="s">
        <v>53</v>
      </c>
      <c r="AP236" s="278" t="s">
        <v>53</v>
      </c>
      <c r="AQ236" s="325" t="s">
        <v>52</v>
      </c>
      <c r="AR236" s="325" t="s">
        <v>59</v>
      </c>
      <c r="AS236" s="325" t="s">
        <v>52</v>
      </c>
      <c r="AT236" s="325" t="s">
        <v>52</v>
      </c>
    </row>
    <row r="237" spans="1:46">
      <c r="A237" s="526" t="s">
        <v>442</v>
      </c>
      <c r="B237" s="300"/>
      <c r="C237" s="325"/>
      <c r="D237" s="333"/>
      <c r="E237" s="325" t="s">
        <v>53</v>
      </c>
      <c r="F237" s="278" t="s">
        <v>59</v>
      </c>
      <c r="G237" s="325" t="s">
        <v>53</v>
      </c>
      <c r="H237" s="325" t="s">
        <v>59</v>
      </c>
      <c r="I237" s="325" t="s">
        <v>53</v>
      </c>
      <c r="J237" s="325" t="s">
        <v>53</v>
      </c>
      <c r="K237" s="278" t="s">
        <v>53</v>
      </c>
      <c r="L237" s="278" t="s">
        <v>53</v>
      </c>
      <c r="M237" s="325" t="s">
        <v>59</v>
      </c>
      <c r="N237" s="325" t="s">
        <v>53</v>
      </c>
      <c r="O237" s="278" t="s">
        <v>53</v>
      </c>
      <c r="P237" s="325" t="s">
        <v>53</v>
      </c>
      <c r="Q237" s="325" t="s">
        <v>52</v>
      </c>
      <c r="R237" s="325" t="s">
        <v>52</v>
      </c>
      <c r="S237" s="325" t="s">
        <v>53</v>
      </c>
      <c r="T237" s="278" t="s">
        <v>53</v>
      </c>
      <c r="U237" s="392" t="s">
        <v>53</v>
      </c>
      <c r="V237" s="333" t="s">
        <v>53</v>
      </c>
      <c r="W237" s="323" t="s">
        <v>52</v>
      </c>
      <c r="X237" s="325" t="s">
        <v>52</v>
      </c>
      <c r="Y237" s="325" t="s">
        <v>53</v>
      </c>
      <c r="Z237" s="325" t="s">
        <v>52</v>
      </c>
      <c r="AA237" s="278" t="s">
        <v>53</v>
      </c>
      <c r="AB237" s="325" t="s">
        <v>52</v>
      </c>
      <c r="AC237" s="278" t="s">
        <v>52</v>
      </c>
      <c r="AD237" s="325" t="s">
        <v>59</v>
      </c>
      <c r="AE237" s="331" t="s">
        <v>53</v>
      </c>
      <c r="AF237" s="325" t="s">
        <v>52</v>
      </c>
      <c r="AG237" s="325" t="s">
        <v>53</v>
      </c>
      <c r="AH237" s="325" t="s">
        <v>52</v>
      </c>
      <c r="AI237" s="325" t="s">
        <v>53</v>
      </c>
      <c r="AJ237" s="325" t="s">
        <v>59</v>
      </c>
      <c r="AK237" s="325" t="s">
        <v>53</v>
      </c>
      <c r="AL237" s="325" t="s">
        <v>53</v>
      </c>
      <c r="AM237" s="325" t="s">
        <v>53</v>
      </c>
      <c r="AN237" s="325" t="s">
        <v>53</v>
      </c>
      <c r="AO237" s="325" t="s">
        <v>53</v>
      </c>
      <c r="AP237" s="278" t="s">
        <v>53</v>
      </c>
      <c r="AQ237" s="325" t="s">
        <v>52</v>
      </c>
      <c r="AR237" s="325" t="s">
        <v>59</v>
      </c>
      <c r="AS237" s="325" t="s">
        <v>53</v>
      </c>
      <c r="AT237" s="325" t="s">
        <v>52</v>
      </c>
    </row>
    <row r="238" spans="1:46" ht="15">
      <c r="A238" s="387" t="s">
        <v>443</v>
      </c>
      <c r="B238" s="300">
        <f>C238/D238</f>
        <v>8.8235294117647065E-2</v>
      </c>
      <c r="C238" s="375">
        <f t="shared" ref="C238" si="201">COUNTIF(E238:AT238,"Yes")</f>
        <v>3</v>
      </c>
      <c r="D238" s="414" cm="1">
        <f t="array" ref="D238">SUM(COUNTIFS(E238:AT238,{"Yes","No"}))</f>
        <v>34</v>
      </c>
      <c r="E238" s="329" t="s">
        <v>53</v>
      </c>
      <c r="F238" s="329" t="str">
        <f>IF(OR(F239="Yes",F240="Yes"),"Yes","-")</f>
        <v>Yes</v>
      </c>
      <c r="G238" s="329" t="str">
        <f t="shared" ref="G238:AQ238" si="202">IF(OR(G239="Yes",G240="Yes"),"Yes","-")</f>
        <v>-</v>
      </c>
      <c r="H238" s="329" t="s">
        <v>53</v>
      </c>
      <c r="I238" s="329" t="s">
        <v>53</v>
      </c>
      <c r="J238" s="329" t="str">
        <f t="shared" ref="J238:M238" si="203">IF(OR(J239="Yes",J240="Yes"),"Yes","-")</f>
        <v>-</v>
      </c>
      <c r="K238" s="329" t="s">
        <v>53</v>
      </c>
      <c r="L238" s="329" t="s">
        <v>53</v>
      </c>
      <c r="M238" s="329" t="str">
        <f t="shared" si="203"/>
        <v>-</v>
      </c>
      <c r="N238" s="329" t="s">
        <v>53</v>
      </c>
      <c r="O238" s="329" t="s">
        <v>53</v>
      </c>
      <c r="P238" s="329" t="s">
        <v>53</v>
      </c>
      <c r="Q238" s="329" t="s">
        <v>53</v>
      </c>
      <c r="R238" s="329" t="s">
        <v>53</v>
      </c>
      <c r="S238" s="329" t="s">
        <v>53</v>
      </c>
      <c r="T238" s="329" t="s">
        <v>53</v>
      </c>
      <c r="U238" s="527" t="s">
        <v>53</v>
      </c>
      <c r="V238" s="330" t="s">
        <v>53</v>
      </c>
      <c r="W238" s="528" t="s">
        <v>53</v>
      </c>
      <c r="X238" s="329" t="s">
        <v>53</v>
      </c>
      <c r="Y238" s="329" t="s">
        <v>53</v>
      </c>
      <c r="Z238" s="329" t="s">
        <v>53</v>
      </c>
      <c r="AA238" s="329" t="s">
        <v>53</v>
      </c>
      <c r="AB238" s="329" t="s">
        <v>53</v>
      </c>
      <c r="AC238" s="329" t="s">
        <v>53</v>
      </c>
      <c r="AD238" s="329" t="str">
        <f>IF(OR(AD239="Yes",AD240="Yes"),"Yes","-")</f>
        <v>-</v>
      </c>
      <c r="AE238" s="329" t="s">
        <v>53</v>
      </c>
      <c r="AF238" s="329" t="str">
        <f t="shared" si="202"/>
        <v>Yes</v>
      </c>
      <c r="AG238" s="329" t="str">
        <f t="shared" si="202"/>
        <v>-</v>
      </c>
      <c r="AH238" s="329" t="s">
        <v>53</v>
      </c>
      <c r="AI238" s="329" t="s">
        <v>53</v>
      </c>
      <c r="AJ238" s="329" t="str">
        <f t="shared" si="202"/>
        <v>-</v>
      </c>
      <c r="AK238" s="329" t="s">
        <v>53</v>
      </c>
      <c r="AL238" s="329" t="s">
        <v>53</v>
      </c>
      <c r="AM238" s="329" t="str">
        <f t="shared" si="202"/>
        <v>-</v>
      </c>
      <c r="AN238" s="329" t="str">
        <f t="shared" si="202"/>
        <v>-</v>
      </c>
      <c r="AO238" s="329" t="s">
        <v>53</v>
      </c>
      <c r="AP238" s="329" t="s">
        <v>53</v>
      </c>
      <c r="AQ238" s="329" t="str">
        <f t="shared" si="202"/>
        <v>Yes</v>
      </c>
      <c r="AR238" s="329" t="s">
        <v>53</v>
      </c>
      <c r="AS238" s="329" t="s">
        <v>53</v>
      </c>
      <c r="AT238" s="329" t="s">
        <v>53</v>
      </c>
    </row>
    <row r="239" spans="1:46">
      <c r="A239" s="526" t="s">
        <v>444</v>
      </c>
      <c r="B239" s="300"/>
      <c r="C239" s="325"/>
      <c r="D239" s="333"/>
      <c r="E239" s="325" t="s">
        <v>53</v>
      </c>
      <c r="F239" s="278" t="s">
        <v>52</v>
      </c>
      <c r="G239" s="325" t="s">
        <v>59</v>
      </c>
      <c r="H239" s="325" t="s">
        <v>59</v>
      </c>
      <c r="I239" s="325" t="s">
        <v>53</v>
      </c>
      <c r="J239" s="325" t="s">
        <v>59</v>
      </c>
      <c r="K239" s="278" t="s">
        <v>53</v>
      </c>
      <c r="L239" s="278" t="s">
        <v>53</v>
      </c>
      <c r="M239" s="325" t="s">
        <v>59</v>
      </c>
      <c r="N239" s="325" t="s">
        <v>53</v>
      </c>
      <c r="O239" s="278" t="s">
        <v>53</v>
      </c>
      <c r="P239" s="325" t="s">
        <v>53</v>
      </c>
      <c r="Q239" s="325" t="s">
        <v>53</v>
      </c>
      <c r="R239" s="325" t="s">
        <v>53</v>
      </c>
      <c r="S239" s="325" t="s">
        <v>53</v>
      </c>
      <c r="T239" s="278" t="s">
        <v>53</v>
      </c>
      <c r="U239" s="392" t="s">
        <v>53</v>
      </c>
      <c r="V239" s="333" t="s">
        <v>53</v>
      </c>
      <c r="W239" s="323" t="s">
        <v>53</v>
      </c>
      <c r="X239" s="325" t="s">
        <v>53</v>
      </c>
      <c r="Y239" s="325" t="s">
        <v>53</v>
      </c>
      <c r="Z239" s="325" t="s">
        <v>53</v>
      </c>
      <c r="AA239" s="278" t="s">
        <v>53</v>
      </c>
      <c r="AB239" s="325" t="s">
        <v>53</v>
      </c>
      <c r="AC239" s="331" t="s">
        <v>53</v>
      </c>
      <c r="AD239" s="325" t="s">
        <v>59</v>
      </c>
      <c r="AE239" s="331" t="s">
        <v>53</v>
      </c>
      <c r="AF239" s="325" t="s">
        <v>52</v>
      </c>
      <c r="AG239" s="325" t="s">
        <v>59</v>
      </c>
      <c r="AH239" s="325" t="s">
        <v>53</v>
      </c>
      <c r="AI239" s="325" t="s">
        <v>53</v>
      </c>
      <c r="AJ239" s="325" t="s">
        <v>59</v>
      </c>
      <c r="AK239" s="325" t="s">
        <v>53</v>
      </c>
      <c r="AL239" s="325" t="s">
        <v>53</v>
      </c>
      <c r="AM239" s="325" t="s">
        <v>59</v>
      </c>
      <c r="AN239" s="325" t="s">
        <v>53</v>
      </c>
      <c r="AO239" s="325" t="s">
        <v>53</v>
      </c>
      <c r="AP239" s="278" t="s">
        <v>53</v>
      </c>
      <c r="AQ239" s="325" t="s">
        <v>52</v>
      </c>
      <c r="AR239" s="325" t="s">
        <v>53</v>
      </c>
      <c r="AS239" s="325" t="s">
        <v>53</v>
      </c>
      <c r="AT239" s="325" t="s">
        <v>53</v>
      </c>
    </row>
    <row r="240" spans="1:46">
      <c r="A240" s="526" t="s">
        <v>445</v>
      </c>
      <c r="B240" s="300"/>
      <c r="C240" s="325"/>
      <c r="D240" s="333"/>
      <c r="E240" s="325" t="s">
        <v>53</v>
      </c>
      <c r="F240" s="278" t="s">
        <v>52</v>
      </c>
      <c r="G240" s="325" t="s">
        <v>59</v>
      </c>
      <c r="H240" s="325" t="s">
        <v>53</v>
      </c>
      <c r="I240" s="325" t="s">
        <v>53</v>
      </c>
      <c r="J240" s="325" t="s">
        <v>59</v>
      </c>
      <c r="K240" s="278" t="s">
        <v>53</v>
      </c>
      <c r="L240" s="278" t="s">
        <v>53</v>
      </c>
      <c r="M240" s="325" t="s">
        <v>59</v>
      </c>
      <c r="N240" s="325" t="s">
        <v>53</v>
      </c>
      <c r="O240" s="278" t="s">
        <v>53</v>
      </c>
      <c r="P240" s="325" t="s">
        <v>53</v>
      </c>
      <c r="Q240" s="325" t="s">
        <v>53</v>
      </c>
      <c r="R240" s="325" t="s">
        <v>53</v>
      </c>
      <c r="S240" s="325" t="s">
        <v>53</v>
      </c>
      <c r="T240" s="278" t="s">
        <v>53</v>
      </c>
      <c r="U240" s="392" t="s">
        <v>53</v>
      </c>
      <c r="V240" s="333" t="s">
        <v>53</v>
      </c>
      <c r="W240" s="323" t="s">
        <v>53</v>
      </c>
      <c r="X240" s="325" t="s">
        <v>53</v>
      </c>
      <c r="Y240" s="325" t="s">
        <v>53</v>
      </c>
      <c r="Z240" s="325" t="s">
        <v>53</v>
      </c>
      <c r="AA240" s="278" t="s">
        <v>53</v>
      </c>
      <c r="AB240" s="325" t="s">
        <v>53</v>
      </c>
      <c r="AC240" s="331" t="s">
        <v>53</v>
      </c>
      <c r="AD240" s="325" t="s">
        <v>59</v>
      </c>
      <c r="AE240" s="331" t="s">
        <v>53</v>
      </c>
      <c r="AF240" s="325" t="s">
        <v>52</v>
      </c>
      <c r="AG240" s="325" t="s">
        <v>59</v>
      </c>
      <c r="AH240" s="325" t="s">
        <v>53</v>
      </c>
      <c r="AI240" s="325" t="s">
        <v>53</v>
      </c>
      <c r="AJ240" s="325" t="s">
        <v>59</v>
      </c>
      <c r="AK240" s="325" t="s">
        <v>53</v>
      </c>
      <c r="AL240" s="325" t="s">
        <v>53</v>
      </c>
      <c r="AM240" s="325" t="s">
        <v>59</v>
      </c>
      <c r="AN240" s="325" t="s">
        <v>59</v>
      </c>
      <c r="AO240" s="325" t="s">
        <v>53</v>
      </c>
      <c r="AP240" s="278" t="s">
        <v>53</v>
      </c>
      <c r="AQ240" s="325" t="s">
        <v>53</v>
      </c>
      <c r="AR240" s="325" t="s">
        <v>53</v>
      </c>
      <c r="AS240" s="325" t="s">
        <v>53</v>
      </c>
      <c r="AT240" s="325" t="s">
        <v>53</v>
      </c>
    </row>
    <row r="241" spans="1:46" ht="15">
      <c r="A241" s="387" t="s">
        <v>446</v>
      </c>
      <c r="B241" s="300">
        <f>C241/D241</f>
        <v>3.0303030303030304E-2</v>
      </c>
      <c r="C241" s="375">
        <f t="shared" ref="C241" si="204">COUNTIF(E241:AT241,"Yes")</f>
        <v>1</v>
      </c>
      <c r="D241" s="414" cm="1">
        <f t="array" ref="D241">SUM(COUNTIFS(E241:AT241,{"Yes","No"}))</f>
        <v>33</v>
      </c>
      <c r="E241" s="329" t="s">
        <v>53</v>
      </c>
      <c r="F241" s="329" t="str">
        <f>IF(OR(F242="Yes",F243="Yes"),"Yes","-")</f>
        <v>-</v>
      </c>
      <c r="G241" s="329" t="str">
        <f t="shared" ref="G241:AQ241" si="205">IF(OR(G242="Yes",G243="Yes"),"Yes","-")</f>
        <v>-</v>
      </c>
      <c r="H241" s="329" t="s">
        <v>53</v>
      </c>
      <c r="I241" s="329" t="s">
        <v>53</v>
      </c>
      <c r="J241" s="329" t="str">
        <f t="shared" ref="J241:M241" si="206">IF(OR(J242="Yes",J243="Yes"),"Yes","-")</f>
        <v>-</v>
      </c>
      <c r="K241" s="329" t="s">
        <v>53</v>
      </c>
      <c r="L241" s="329" t="s">
        <v>53</v>
      </c>
      <c r="M241" s="329" t="str">
        <f t="shared" si="206"/>
        <v>-</v>
      </c>
      <c r="N241" s="329" t="s">
        <v>53</v>
      </c>
      <c r="O241" s="329" t="s">
        <v>53</v>
      </c>
      <c r="P241" s="329" t="s">
        <v>53</v>
      </c>
      <c r="Q241" s="329" t="s">
        <v>53</v>
      </c>
      <c r="R241" s="329" t="s">
        <v>53</v>
      </c>
      <c r="S241" s="329" t="s">
        <v>53</v>
      </c>
      <c r="T241" s="329" t="s">
        <v>53</v>
      </c>
      <c r="U241" s="527" t="s">
        <v>53</v>
      </c>
      <c r="V241" s="330" t="s">
        <v>53</v>
      </c>
      <c r="W241" s="528" t="s">
        <v>53</v>
      </c>
      <c r="X241" s="329" t="s">
        <v>53</v>
      </c>
      <c r="Y241" s="329" t="s">
        <v>53</v>
      </c>
      <c r="Z241" s="329" t="s">
        <v>53</v>
      </c>
      <c r="AA241" s="329" t="s">
        <v>53</v>
      </c>
      <c r="AB241" s="329" t="s">
        <v>53</v>
      </c>
      <c r="AC241" s="329" t="s">
        <v>53</v>
      </c>
      <c r="AD241" s="329" t="str">
        <f>IF(OR(AD242="Yes",AD243="Yes"),"Yes","-")</f>
        <v>-</v>
      </c>
      <c r="AE241" s="329" t="s">
        <v>53</v>
      </c>
      <c r="AF241" s="329" t="s">
        <v>53</v>
      </c>
      <c r="AG241" s="329" t="str">
        <f t="shared" si="205"/>
        <v>-</v>
      </c>
      <c r="AH241" s="329" t="s">
        <v>53</v>
      </c>
      <c r="AI241" s="329" t="s">
        <v>53</v>
      </c>
      <c r="AJ241" s="329" t="str">
        <f t="shared" si="205"/>
        <v>-</v>
      </c>
      <c r="AK241" s="329" t="s">
        <v>53</v>
      </c>
      <c r="AL241" s="329" t="s">
        <v>53</v>
      </c>
      <c r="AM241" s="329" t="str">
        <f t="shared" si="205"/>
        <v>-</v>
      </c>
      <c r="AN241" s="329" t="str">
        <f t="shared" si="205"/>
        <v>-</v>
      </c>
      <c r="AO241" s="329" t="s">
        <v>53</v>
      </c>
      <c r="AP241" s="329" t="s">
        <v>53</v>
      </c>
      <c r="AQ241" s="329" t="str">
        <f t="shared" si="205"/>
        <v>Yes</v>
      </c>
      <c r="AR241" s="329" t="s">
        <v>53</v>
      </c>
      <c r="AS241" s="329" t="s">
        <v>53</v>
      </c>
      <c r="AT241" s="329" t="s">
        <v>53</v>
      </c>
    </row>
    <row r="242" spans="1:46">
      <c r="A242" s="526" t="s">
        <v>447</v>
      </c>
      <c r="B242" s="300"/>
      <c r="C242" s="325"/>
      <c r="D242" s="333"/>
      <c r="E242" s="325" t="s">
        <v>53</v>
      </c>
      <c r="F242" s="278" t="s">
        <v>59</v>
      </c>
      <c r="G242" s="325" t="s">
        <v>59</v>
      </c>
      <c r="H242" s="325" t="s">
        <v>59</v>
      </c>
      <c r="I242" s="325" t="s">
        <v>53</v>
      </c>
      <c r="J242" s="325" t="s">
        <v>59</v>
      </c>
      <c r="K242" s="278" t="s">
        <v>53</v>
      </c>
      <c r="L242" s="278" t="s">
        <v>53</v>
      </c>
      <c r="M242" s="325" t="s">
        <v>59</v>
      </c>
      <c r="N242" s="325" t="s">
        <v>53</v>
      </c>
      <c r="O242" s="278" t="s">
        <v>53</v>
      </c>
      <c r="P242" s="325" t="s">
        <v>53</v>
      </c>
      <c r="Q242" s="325" t="s">
        <v>53</v>
      </c>
      <c r="R242" s="325" t="s">
        <v>53</v>
      </c>
      <c r="S242" s="325" t="s">
        <v>53</v>
      </c>
      <c r="T242" s="278" t="s">
        <v>53</v>
      </c>
      <c r="U242" s="392" t="s">
        <v>53</v>
      </c>
      <c r="V242" s="333" t="s">
        <v>53</v>
      </c>
      <c r="W242" s="323" t="s">
        <v>53</v>
      </c>
      <c r="X242" s="325" t="s">
        <v>53</v>
      </c>
      <c r="Y242" s="325" t="s">
        <v>53</v>
      </c>
      <c r="Z242" s="325" t="s">
        <v>53</v>
      </c>
      <c r="AA242" s="278" t="s">
        <v>53</v>
      </c>
      <c r="AB242" s="325" t="s">
        <v>53</v>
      </c>
      <c r="AC242" s="331" t="s">
        <v>53</v>
      </c>
      <c r="AD242" s="325" t="s">
        <v>59</v>
      </c>
      <c r="AE242" s="331" t="s">
        <v>53</v>
      </c>
      <c r="AF242" s="325" t="s">
        <v>53</v>
      </c>
      <c r="AG242" s="325" t="s">
        <v>59</v>
      </c>
      <c r="AH242" s="325" t="s">
        <v>53</v>
      </c>
      <c r="AI242" s="325" t="s">
        <v>53</v>
      </c>
      <c r="AJ242" s="325" t="s">
        <v>59</v>
      </c>
      <c r="AK242" s="325" t="s">
        <v>53</v>
      </c>
      <c r="AL242" s="325" t="s">
        <v>53</v>
      </c>
      <c r="AM242" s="325" t="s">
        <v>59</v>
      </c>
      <c r="AN242" s="325" t="s">
        <v>53</v>
      </c>
      <c r="AO242" s="325" t="s">
        <v>53</v>
      </c>
      <c r="AP242" s="278" t="s">
        <v>53</v>
      </c>
      <c r="AQ242" s="325" t="s">
        <v>52</v>
      </c>
      <c r="AR242" s="325" t="s">
        <v>53</v>
      </c>
      <c r="AS242" s="325" t="s">
        <v>53</v>
      </c>
      <c r="AT242" s="325" t="s">
        <v>53</v>
      </c>
    </row>
    <row r="243" spans="1:46">
      <c r="A243" s="526" t="s">
        <v>448</v>
      </c>
      <c r="B243" s="300"/>
      <c r="C243" s="325"/>
      <c r="D243" s="333"/>
      <c r="E243" s="325" t="s">
        <v>53</v>
      </c>
      <c r="F243" s="278" t="s">
        <v>59</v>
      </c>
      <c r="G243" s="325" t="s">
        <v>59</v>
      </c>
      <c r="H243" s="325" t="s">
        <v>53</v>
      </c>
      <c r="I243" s="325" t="s">
        <v>53</v>
      </c>
      <c r="J243" s="325" t="s">
        <v>59</v>
      </c>
      <c r="K243" s="278" t="s">
        <v>53</v>
      </c>
      <c r="L243" s="278" t="s">
        <v>53</v>
      </c>
      <c r="M243" s="325" t="s">
        <v>59</v>
      </c>
      <c r="N243" s="325" t="s">
        <v>53</v>
      </c>
      <c r="O243" s="278" t="s">
        <v>53</v>
      </c>
      <c r="P243" s="325" t="s">
        <v>53</v>
      </c>
      <c r="Q243" s="325" t="s">
        <v>53</v>
      </c>
      <c r="R243" s="325" t="s">
        <v>53</v>
      </c>
      <c r="S243" s="325" t="s">
        <v>53</v>
      </c>
      <c r="T243" s="278" t="s">
        <v>53</v>
      </c>
      <c r="U243" s="392" t="s">
        <v>53</v>
      </c>
      <c r="V243" s="333" t="s">
        <v>53</v>
      </c>
      <c r="W243" s="323" t="s">
        <v>53</v>
      </c>
      <c r="X243" s="325" t="s">
        <v>53</v>
      </c>
      <c r="Y243" s="325" t="s">
        <v>53</v>
      </c>
      <c r="Z243" s="325" t="s">
        <v>53</v>
      </c>
      <c r="AA243" s="278" t="s">
        <v>53</v>
      </c>
      <c r="AB243" s="325" t="s">
        <v>53</v>
      </c>
      <c r="AC243" s="331" t="s">
        <v>53</v>
      </c>
      <c r="AD243" s="325" t="s">
        <v>59</v>
      </c>
      <c r="AE243" s="331" t="s">
        <v>53</v>
      </c>
      <c r="AF243" s="325" t="s">
        <v>53</v>
      </c>
      <c r="AG243" s="325" t="s">
        <v>59</v>
      </c>
      <c r="AH243" s="325" t="s">
        <v>53</v>
      </c>
      <c r="AI243" s="325" t="s">
        <v>53</v>
      </c>
      <c r="AJ243" s="325" t="s">
        <v>59</v>
      </c>
      <c r="AK243" s="325" t="s">
        <v>53</v>
      </c>
      <c r="AL243" s="325" t="s">
        <v>53</v>
      </c>
      <c r="AM243" s="325" t="s">
        <v>59</v>
      </c>
      <c r="AN243" s="325" t="s">
        <v>59</v>
      </c>
      <c r="AO243" s="325" t="s">
        <v>53</v>
      </c>
      <c r="AP243" s="278" t="s">
        <v>53</v>
      </c>
      <c r="AQ243" s="325" t="s">
        <v>53</v>
      </c>
      <c r="AR243" s="325" t="s">
        <v>53</v>
      </c>
      <c r="AS243" s="325" t="s">
        <v>53</v>
      </c>
      <c r="AT243" s="325" t="s">
        <v>53</v>
      </c>
    </row>
    <row r="244" spans="1:46" ht="15">
      <c r="A244" s="387" t="s">
        <v>449</v>
      </c>
      <c r="B244" s="300">
        <f>C244/D244</f>
        <v>0.42105263157894735</v>
      </c>
      <c r="C244" s="375">
        <f t="shared" ref="C244" si="207">COUNTIF(E244:AT244,"Yes")</f>
        <v>16</v>
      </c>
      <c r="D244" s="414" cm="1">
        <f t="array" ref="D244">SUM(COUNTIFS(E244:AT244,{"Yes","No"}))</f>
        <v>38</v>
      </c>
      <c r="E244" s="329" t="str">
        <f t="shared" ref="E244:AR244" si="208">IF(OR(E245="Yes",E246="Yes"),"Yes","-")</f>
        <v>Yes</v>
      </c>
      <c r="F244" s="329" t="str">
        <f>IF(OR(F245="Yes",F246="Yes"),"Yes","-")</f>
        <v>Yes</v>
      </c>
      <c r="G244" s="329" t="s">
        <v>53</v>
      </c>
      <c r="H244" s="329" t="str">
        <f>IF(OR(H245="Yes",H246="Yes"),"Yes","-")</f>
        <v>Yes</v>
      </c>
      <c r="I244" s="329" t="s">
        <v>53</v>
      </c>
      <c r="J244" s="329" t="s">
        <v>53</v>
      </c>
      <c r="K244" s="329" t="str">
        <f t="shared" ref="K244:O244" si="209">IF(OR(K245="Yes",K246="Yes"),"Yes","-")</f>
        <v>Yes</v>
      </c>
      <c r="L244" s="329" t="s">
        <v>53</v>
      </c>
      <c r="M244" s="329" t="str">
        <f t="shared" si="209"/>
        <v>-</v>
      </c>
      <c r="N244" s="329" t="s">
        <v>53</v>
      </c>
      <c r="O244" s="329" t="str">
        <f t="shared" si="209"/>
        <v>Yes</v>
      </c>
      <c r="P244" s="329" t="s">
        <v>53</v>
      </c>
      <c r="Q244" s="329" t="s">
        <v>53</v>
      </c>
      <c r="R244" s="329" t="str">
        <f t="shared" si="208"/>
        <v>Yes</v>
      </c>
      <c r="S244" s="329" t="s">
        <v>53</v>
      </c>
      <c r="T244" s="329" t="s">
        <v>53</v>
      </c>
      <c r="U244" s="527" t="s">
        <v>53</v>
      </c>
      <c r="V244" s="330" t="s">
        <v>53</v>
      </c>
      <c r="W244" s="528" t="s">
        <v>53</v>
      </c>
      <c r="X244" s="329" t="str">
        <f t="shared" si="208"/>
        <v>Yes</v>
      </c>
      <c r="Y244" s="329" t="s">
        <v>53</v>
      </c>
      <c r="Z244" s="329" t="str">
        <f t="shared" si="208"/>
        <v>Yes</v>
      </c>
      <c r="AA244" s="329" t="str">
        <f>IF(OR(AA245="Yes",AA246="Yes"),"Yes","-")</f>
        <v>Yes</v>
      </c>
      <c r="AB244" s="329" t="s">
        <v>53</v>
      </c>
      <c r="AC244" s="329" t="str">
        <f>IF(OR(AC245="Yes",AC246="Yes"),"Yes","-")</f>
        <v>Yes</v>
      </c>
      <c r="AD244" s="329" t="str">
        <f>IF(OR(AD245="Yes",AD246="Yes"),"Yes","-")</f>
        <v>-</v>
      </c>
      <c r="AE244" s="329" t="s">
        <v>53</v>
      </c>
      <c r="AF244" s="329" t="str">
        <f t="shared" si="208"/>
        <v>Yes</v>
      </c>
      <c r="AG244" s="329" t="str">
        <f t="shared" si="208"/>
        <v>Yes</v>
      </c>
      <c r="AH244" s="329" t="s">
        <v>53</v>
      </c>
      <c r="AI244" s="329" t="s">
        <v>53</v>
      </c>
      <c r="AJ244" s="329" t="str">
        <f t="shared" si="208"/>
        <v>-</v>
      </c>
      <c r="AK244" s="329" t="str">
        <f t="shared" si="208"/>
        <v>Yes</v>
      </c>
      <c r="AL244" s="329" t="s">
        <v>53</v>
      </c>
      <c r="AM244" s="329" t="str">
        <f t="shared" si="208"/>
        <v>-</v>
      </c>
      <c r="AN244" s="329" t="str">
        <f t="shared" si="208"/>
        <v>Yes</v>
      </c>
      <c r="AO244" s="329" t="s">
        <v>53</v>
      </c>
      <c r="AP244" s="329" t="s">
        <v>53</v>
      </c>
      <c r="AQ244" s="329" t="str">
        <f t="shared" si="208"/>
        <v>Yes</v>
      </c>
      <c r="AR244" s="329" t="str">
        <f t="shared" si="208"/>
        <v>Yes</v>
      </c>
      <c r="AS244" s="329" t="s">
        <v>53</v>
      </c>
      <c r="AT244" s="329" t="s">
        <v>53</v>
      </c>
    </row>
    <row r="245" spans="1:46">
      <c r="A245" s="526" t="s">
        <v>450</v>
      </c>
      <c r="B245" s="300"/>
      <c r="C245" s="538"/>
      <c r="D245" s="326"/>
      <c r="E245" s="325" t="s">
        <v>52</v>
      </c>
      <c r="F245" s="278" t="s">
        <v>52</v>
      </c>
      <c r="G245" s="325" t="s">
        <v>53</v>
      </c>
      <c r="H245" s="278" t="s">
        <v>52</v>
      </c>
      <c r="I245" s="325" t="s">
        <v>53</v>
      </c>
      <c r="J245" s="325" t="s">
        <v>53</v>
      </c>
      <c r="K245" s="278" t="s">
        <v>52</v>
      </c>
      <c r="L245" s="278" t="s">
        <v>53</v>
      </c>
      <c r="M245" s="325" t="s">
        <v>59</v>
      </c>
      <c r="N245" s="325" t="s">
        <v>53</v>
      </c>
      <c r="O245" s="278" t="s">
        <v>52</v>
      </c>
      <c r="P245" s="325" t="s">
        <v>53</v>
      </c>
      <c r="Q245" s="325" t="s">
        <v>53</v>
      </c>
      <c r="R245" s="325" t="s">
        <v>52</v>
      </c>
      <c r="S245" s="325" t="s">
        <v>53</v>
      </c>
      <c r="T245" s="278" t="s">
        <v>53</v>
      </c>
      <c r="U245" s="392" t="s">
        <v>53</v>
      </c>
      <c r="V245" s="333" t="s">
        <v>53</v>
      </c>
      <c r="W245" s="323" t="s">
        <v>53</v>
      </c>
      <c r="X245" s="325" t="s">
        <v>52</v>
      </c>
      <c r="Y245" s="325" t="s">
        <v>53</v>
      </c>
      <c r="Z245" s="325" t="s">
        <v>52</v>
      </c>
      <c r="AA245" s="278" t="s">
        <v>52</v>
      </c>
      <c r="AB245" s="325" t="s">
        <v>53</v>
      </c>
      <c r="AC245" s="278" t="s">
        <v>52</v>
      </c>
      <c r="AD245" s="325" t="s">
        <v>59</v>
      </c>
      <c r="AE245" s="331" t="s">
        <v>53</v>
      </c>
      <c r="AF245" s="325" t="s">
        <v>52</v>
      </c>
      <c r="AG245" s="325" t="s">
        <v>52</v>
      </c>
      <c r="AH245" s="325" t="s">
        <v>53</v>
      </c>
      <c r="AI245" s="325" t="s">
        <v>53</v>
      </c>
      <c r="AJ245" s="325" t="s">
        <v>59</v>
      </c>
      <c r="AK245" s="325" t="s">
        <v>52</v>
      </c>
      <c r="AL245" s="325" t="s">
        <v>53</v>
      </c>
      <c r="AM245" s="325" t="s">
        <v>59</v>
      </c>
      <c r="AN245" s="325" t="s">
        <v>52</v>
      </c>
      <c r="AO245" s="325" t="s">
        <v>53</v>
      </c>
      <c r="AP245" s="278" t="s">
        <v>53</v>
      </c>
      <c r="AQ245" s="325" t="s">
        <v>52</v>
      </c>
      <c r="AR245" s="325" t="s">
        <v>52</v>
      </c>
      <c r="AS245" s="325" t="s">
        <v>53</v>
      </c>
      <c r="AT245" s="325" t="s">
        <v>53</v>
      </c>
    </row>
    <row r="246" spans="1:46">
      <c r="A246" s="526" t="s">
        <v>451</v>
      </c>
      <c r="B246" s="300"/>
      <c r="C246" s="538"/>
      <c r="D246" s="326"/>
      <c r="E246" s="325" t="s">
        <v>52</v>
      </c>
      <c r="F246" s="278" t="s">
        <v>52</v>
      </c>
      <c r="G246" s="325" t="s">
        <v>53</v>
      </c>
      <c r="H246" s="278" t="s">
        <v>52</v>
      </c>
      <c r="I246" s="325" t="s">
        <v>53</v>
      </c>
      <c r="J246" s="325" t="s">
        <v>53</v>
      </c>
      <c r="K246" s="278" t="s">
        <v>52</v>
      </c>
      <c r="L246" s="278" t="s">
        <v>53</v>
      </c>
      <c r="M246" s="325" t="s">
        <v>59</v>
      </c>
      <c r="N246" s="325" t="s">
        <v>53</v>
      </c>
      <c r="O246" s="278" t="s">
        <v>52</v>
      </c>
      <c r="P246" s="325" t="s">
        <v>53</v>
      </c>
      <c r="Q246" s="325" t="s">
        <v>53</v>
      </c>
      <c r="R246" s="325" t="s">
        <v>53</v>
      </c>
      <c r="S246" s="325" t="s">
        <v>53</v>
      </c>
      <c r="T246" s="278" t="s">
        <v>53</v>
      </c>
      <c r="U246" s="392" t="s">
        <v>53</v>
      </c>
      <c r="V246" s="333" t="s">
        <v>53</v>
      </c>
      <c r="W246" s="323" t="s">
        <v>53</v>
      </c>
      <c r="X246" s="325" t="s">
        <v>53</v>
      </c>
      <c r="Y246" s="325" t="s">
        <v>53</v>
      </c>
      <c r="Z246" s="325" t="s">
        <v>52</v>
      </c>
      <c r="AA246" s="278" t="s">
        <v>52</v>
      </c>
      <c r="AB246" s="325" t="s">
        <v>53</v>
      </c>
      <c r="AC246" s="278" t="s">
        <v>52</v>
      </c>
      <c r="AD246" s="325" t="s">
        <v>59</v>
      </c>
      <c r="AE246" s="331" t="s">
        <v>53</v>
      </c>
      <c r="AF246" s="325" t="s">
        <v>52</v>
      </c>
      <c r="AG246" s="325" t="s">
        <v>52</v>
      </c>
      <c r="AH246" s="325" t="s">
        <v>53</v>
      </c>
      <c r="AI246" s="325" t="s">
        <v>53</v>
      </c>
      <c r="AJ246" s="325" t="s">
        <v>59</v>
      </c>
      <c r="AK246" s="325" t="s">
        <v>53</v>
      </c>
      <c r="AL246" s="325" t="s">
        <v>53</v>
      </c>
      <c r="AM246" s="325" t="s">
        <v>59</v>
      </c>
      <c r="AN246" s="325" t="s">
        <v>59</v>
      </c>
      <c r="AO246" s="325" t="s">
        <v>53</v>
      </c>
      <c r="AP246" s="278" t="s">
        <v>53</v>
      </c>
      <c r="AQ246" s="325" t="s">
        <v>52</v>
      </c>
      <c r="AR246" s="325" t="s">
        <v>52</v>
      </c>
      <c r="AS246" s="325" t="s">
        <v>53</v>
      </c>
      <c r="AT246" s="325" t="s">
        <v>53</v>
      </c>
    </row>
    <row r="247" spans="1:46" ht="15">
      <c r="A247" s="387" t="s">
        <v>452</v>
      </c>
      <c r="B247" s="300">
        <f>C247/D247</f>
        <v>0.2</v>
      </c>
      <c r="C247" s="375">
        <f t="shared" ref="C247" si="210">COUNTIF(E247:AT247,"Yes")</f>
        <v>2</v>
      </c>
      <c r="D247" s="414" cm="1">
        <f t="array" ref="D247">SUM(COUNTIFS(E247:AT247,{"Yes","No"}))</f>
        <v>10</v>
      </c>
      <c r="E247" s="329" t="str">
        <f t="shared" ref="E247:AT247" si="211">IF(OR(E248="Yes",E249="Yes"),"Yes","-")</f>
        <v>-</v>
      </c>
      <c r="F247" s="329" t="s">
        <v>53</v>
      </c>
      <c r="G247" s="329" t="str">
        <f t="shared" si="211"/>
        <v>-</v>
      </c>
      <c r="H247" s="329" t="str">
        <f>IF(OR(H248="Yes",H249="Yes"),"Yes","-")</f>
        <v>-</v>
      </c>
      <c r="I247" s="329" t="str">
        <f t="shared" si="211"/>
        <v>-</v>
      </c>
      <c r="J247" s="329" t="str">
        <f t="shared" si="211"/>
        <v>-</v>
      </c>
      <c r="K247" s="329" t="str">
        <f t="shared" si="211"/>
        <v>-</v>
      </c>
      <c r="L247" s="329" t="str">
        <f t="shared" si="211"/>
        <v>-</v>
      </c>
      <c r="M247" s="329" t="str">
        <f t="shared" si="211"/>
        <v>-</v>
      </c>
      <c r="N247" s="329" t="str">
        <f t="shared" si="211"/>
        <v>-</v>
      </c>
      <c r="O247" s="329" t="str">
        <f t="shared" si="211"/>
        <v>-</v>
      </c>
      <c r="P247" s="329" t="str">
        <f t="shared" si="211"/>
        <v>-</v>
      </c>
      <c r="Q247" s="329" t="s">
        <v>53</v>
      </c>
      <c r="R247" s="329" t="str">
        <f t="shared" si="211"/>
        <v>Yes</v>
      </c>
      <c r="S247" s="329" t="s">
        <v>53</v>
      </c>
      <c r="T247" s="329" t="str">
        <f>IF(OR(T248="Yes",T249="Yes"),"Yes","-")</f>
        <v>-</v>
      </c>
      <c r="U247" s="527" t="str">
        <f>IF(OR(U248="Yes",U249="Yes"),"Yes","-")</f>
        <v>-</v>
      </c>
      <c r="V247" s="330" t="str">
        <f>IF(OR(V248="Yes",V249="Yes"),"Yes","-")</f>
        <v>-</v>
      </c>
      <c r="W247" s="528" t="str">
        <f t="shared" si="211"/>
        <v>-</v>
      </c>
      <c r="X247" s="329" t="str">
        <f t="shared" si="211"/>
        <v>-</v>
      </c>
      <c r="Y247" s="329" t="str">
        <f t="shared" si="211"/>
        <v>-</v>
      </c>
      <c r="Z247" s="329" t="s">
        <v>53</v>
      </c>
      <c r="AA247" s="329" t="s">
        <v>53</v>
      </c>
      <c r="AB247" s="329" t="str">
        <f t="shared" si="211"/>
        <v>Yes</v>
      </c>
      <c r="AC247" s="329" t="str">
        <f>IF(OR(AC248="Yes",AC249="Yes"),"Yes","-")</f>
        <v>-</v>
      </c>
      <c r="AD247" s="329" t="str">
        <f>IF(OR(AD248="Yes",AD249="Yes"),"Yes","-")</f>
        <v>-</v>
      </c>
      <c r="AE247" s="329" t="str">
        <f>IF(OR(AE248="Yes",AE249="Yes"),"Yes","-")</f>
        <v>-</v>
      </c>
      <c r="AF247" s="329" t="str">
        <f t="shared" si="211"/>
        <v>-</v>
      </c>
      <c r="AG247" s="329" t="str">
        <f t="shared" si="211"/>
        <v>-</v>
      </c>
      <c r="AH247" s="329" t="s">
        <v>53</v>
      </c>
      <c r="AI247" s="329" t="str">
        <f>IF(OR(AI248="Yes",AI249="Yes"),"Yes","-")</f>
        <v>-</v>
      </c>
      <c r="AJ247" s="329" t="str">
        <f t="shared" si="211"/>
        <v>-</v>
      </c>
      <c r="AK247" s="329" t="str">
        <f t="shared" si="211"/>
        <v>-</v>
      </c>
      <c r="AL247" s="329" t="str">
        <f>IF(OR(AL248="Yes",AL249="Yes"),"Yes","-")</f>
        <v>-</v>
      </c>
      <c r="AM247" s="329" t="str">
        <f t="shared" si="211"/>
        <v>-</v>
      </c>
      <c r="AN247" s="329" t="s">
        <v>53</v>
      </c>
      <c r="AO247" s="329" t="s">
        <v>53</v>
      </c>
      <c r="AP247" s="329" t="str">
        <f>IF(OR(AP248="Yes",AP249="Yes"),"Yes","-")</f>
        <v>-</v>
      </c>
      <c r="AQ247" s="329" t="str">
        <f t="shared" si="211"/>
        <v>-</v>
      </c>
      <c r="AR247" s="329" t="str">
        <f t="shared" si="211"/>
        <v>-</v>
      </c>
      <c r="AS247" s="329" t="str">
        <f t="shared" si="211"/>
        <v>-</v>
      </c>
      <c r="AT247" s="329" t="str">
        <f t="shared" si="211"/>
        <v>-</v>
      </c>
    </row>
    <row r="248" spans="1:46">
      <c r="A248" s="526" t="s">
        <v>453</v>
      </c>
      <c r="B248" s="300"/>
      <c r="C248" s="538"/>
      <c r="D248" s="326"/>
      <c r="E248" s="325"/>
      <c r="F248" s="278" t="s">
        <v>53</v>
      </c>
      <c r="G248" s="325"/>
      <c r="H248" s="325"/>
      <c r="I248" s="325"/>
      <c r="J248" s="325"/>
      <c r="K248" s="325"/>
      <c r="L248" s="325"/>
      <c r="M248" s="325"/>
      <c r="N248" s="325"/>
      <c r="O248" s="325"/>
      <c r="P248" s="325"/>
      <c r="Q248" s="325" t="s">
        <v>53</v>
      </c>
      <c r="R248" s="325" t="s">
        <v>52</v>
      </c>
      <c r="S248" s="325" t="s">
        <v>53</v>
      </c>
      <c r="T248" s="325"/>
      <c r="U248" s="459"/>
      <c r="V248" s="333"/>
      <c r="W248" s="323"/>
      <c r="X248" s="325"/>
      <c r="Y248" s="325"/>
      <c r="Z248" s="325" t="s">
        <v>53</v>
      </c>
      <c r="AA248" s="278" t="s">
        <v>53</v>
      </c>
      <c r="AB248" s="325" t="s">
        <v>52</v>
      </c>
      <c r="AC248" s="325"/>
      <c r="AD248" s="325"/>
      <c r="AE248" s="325"/>
      <c r="AF248" s="325"/>
      <c r="AG248" s="325"/>
      <c r="AH248" s="325" t="s">
        <v>53</v>
      </c>
      <c r="AI248" s="325"/>
      <c r="AJ248" s="325"/>
      <c r="AK248" s="325"/>
      <c r="AL248" s="325"/>
      <c r="AM248" s="325"/>
      <c r="AN248" s="325" t="s">
        <v>53</v>
      </c>
      <c r="AO248" s="325" t="s">
        <v>53</v>
      </c>
      <c r="AP248" s="325"/>
      <c r="AQ248" s="325"/>
      <c r="AR248" s="325"/>
      <c r="AS248" s="325"/>
      <c r="AT248" s="325" t="s">
        <v>59</v>
      </c>
    </row>
    <row r="249" spans="1:46">
      <c r="A249" s="526" t="s">
        <v>454</v>
      </c>
      <c r="B249" s="300"/>
      <c r="C249" s="538"/>
      <c r="D249" s="326"/>
      <c r="E249" s="325"/>
      <c r="F249" s="278" t="s">
        <v>53</v>
      </c>
      <c r="G249" s="325"/>
      <c r="H249" s="325"/>
      <c r="I249" s="325"/>
      <c r="J249" s="325"/>
      <c r="K249" s="325"/>
      <c r="L249" s="325"/>
      <c r="M249" s="325"/>
      <c r="N249" s="325"/>
      <c r="O249" s="325"/>
      <c r="P249" s="325"/>
      <c r="Q249" s="325" t="s">
        <v>53</v>
      </c>
      <c r="R249" s="325" t="s">
        <v>53</v>
      </c>
      <c r="S249" s="325" t="s">
        <v>53</v>
      </c>
      <c r="T249" s="325"/>
      <c r="U249" s="459"/>
      <c r="V249" s="333"/>
      <c r="W249" s="323"/>
      <c r="X249" s="325"/>
      <c r="Y249" s="325"/>
      <c r="Z249" s="325" t="s">
        <v>53</v>
      </c>
      <c r="AA249" s="278" t="s">
        <v>53</v>
      </c>
      <c r="AB249" s="325" t="s">
        <v>53</v>
      </c>
      <c r="AC249" s="325"/>
      <c r="AD249" s="325"/>
      <c r="AE249" s="325"/>
      <c r="AF249" s="325"/>
      <c r="AG249" s="325"/>
      <c r="AH249" s="325" t="s">
        <v>53</v>
      </c>
      <c r="AI249" s="325"/>
      <c r="AJ249" s="325"/>
      <c r="AK249" s="325"/>
      <c r="AL249" s="325"/>
      <c r="AM249" s="325"/>
      <c r="AN249" s="325" t="s">
        <v>53</v>
      </c>
      <c r="AO249" s="325" t="s">
        <v>53</v>
      </c>
      <c r="AP249" s="325"/>
      <c r="AQ249" s="325"/>
      <c r="AR249" s="325"/>
      <c r="AS249" s="325"/>
      <c r="AT249" s="325" t="s">
        <v>59</v>
      </c>
    </row>
    <row r="250" spans="1:46" ht="19.5" customHeight="1">
      <c r="A250" s="541" t="s">
        <v>462</v>
      </c>
      <c r="B250" s="530">
        <f>AVERAGE(E250:AT250)</f>
        <v>7.3095238095238093</v>
      </c>
      <c r="C250" s="417"/>
      <c r="D250" s="418"/>
      <c r="E250" s="528">
        <f>SUM(COUNTIF(E208,"Yes"),COUNTIF(E211,"Yes"),COUNTIF(E214,"Yes"),COUNTIF(E217,"Yes"),COUNTIF(E220,"Yes"),COUNTIF(E223,"Yes"),COUNTIF(E226,"Yes"),COUNTIF(E229,"Yes"),COUNTIF(E232,"Yes"),COUNTIF(E235,"Yes"),COUNTIF(E238,"Yes"),COUNTIF(E241,"Yes"),COUNTIF(E244,"Yes"))</f>
        <v>8</v>
      </c>
      <c r="F250" s="528">
        <f t="shared" ref="F250:AT250" si="212">SUM(COUNTIF(F208,"Yes"),COUNTIF(F211,"Yes"),COUNTIF(F214,"Yes"),COUNTIF(F217,"Yes"),COUNTIF(F220,"Yes"),COUNTIF(F223,"Yes"),COUNTIF(F226,"Yes"),COUNTIF(F229,"Yes"),COUNTIF(F232,"Yes"),COUNTIF(F235,"Yes"),COUNTIF(F238,"Yes"),COUNTIF(F241,"Yes"),COUNTIF(F244,"Yes"))</f>
        <v>10</v>
      </c>
      <c r="G250" s="528">
        <f t="shared" si="212"/>
        <v>7</v>
      </c>
      <c r="H250" s="528">
        <f t="shared" si="212"/>
        <v>9</v>
      </c>
      <c r="I250" s="528">
        <f t="shared" si="212"/>
        <v>0</v>
      </c>
      <c r="J250" s="528">
        <f t="shared" si="212"/>
        <v>4</v>
      </c>
      <c r="K250" s="528">
        <f t="shared" si="212"/>
        <v>9</v>
      </c>
      <c r="L250" s="528">
        <f t="shared" si="212"/>
        <v>2</v>
      </c>
      <c r="M250" s="528">
        <f t="shared" si="212"/>
        <v>8</v>
      </c>
      <c r="N250" s="528">
        <f t="shared" si="212"/>
        <v>8</v>
      </c>
      <c r="O250" s="528">
        <f t="shared" si="212"/>
        <v>9</v>
      </c>
      <c r="P250" s="528">
        <f t="shared" si="212"/>
        <v>5</v>
      </c>
      <c r="Q250" s="528">
        <f t="shared" si="212"/>
        <v>10</v>
      </c>
      <c r="R250" s="528">
        <f t="shared" si="212"/>
        <v>11</v>
      </c>
      <c r="S250" s="528">
        <f t="shared" si="212"/>
        <v>8</v>
      </c>
      <c r="T250" s="528">
        <f t="shared" si="212"/>
        <v>0</v>
      </c>
      <c r="U250" s="531">
        <f t="shared" si="212"/>
        <v>5</v>
      </c>
      <c r="V250" s="532">
        <f t="shared" si="212"/>
        <v>3</v>
      </c>
      <c r="W250" s="528">
        <f t="shared" si="212"/>
        <v>7</v>
      </c>
      <c r="X250" s="528">
        <f t="shared" si="212"/>
        <v>11</v>
      </c>
      <c r="Y250" s="528">
        <f t="shared" si="212"/>
        <v>1</v>
      </c>
      <c r="Z250" s="528">
        <f t="shared" si="212"/>
        <v>11</v>
      </c>
      <c r="AA250" s="528">
        <f t="shared" si="212"/>
        <v>8</v>
      </c>
      <c r="AB250" s="528">
        <f t="shared" si="212"/>
        <v>10</v>
      </c>
      <c r="AC250" s="528">
        <f t="shared" si="212"/>
        <v>10</v>
      </c>
      <c r="AD250" s="528">
        <f t="shared" si="212"/>
        <v>4</v>
      </c>
      <c r="AE250" s="528">
        <f t="shared" si="212"/>
        <v>8</v>
      </c>
      <c r="AF250" s="528">
        <f t="shared" si="212"/>
        <v>9</v>
      </c>
      <c r="AG250" s="528">
        <f t="shared" si="212"/>
        <v>9</v>
      </c>
      <c r="AH250" s="528">
        <f t="shared" si="212"/>
        <v>10</v>
      </c>
      <c r="AI250" s="528">
        <f t="shared" si="212"/>
        <v>7</v>
      </c>
      <c r="AJ250" s="528">
        <f t="shared" si="212"/>
        <v>0</v>
      </c>
      <c r="AK250" s="528">
        <f t="shared" si="212"/>
        <v>11</v>
      </c>
      <c r="AL250" s="528">
        <f t="shared" si="212"/>
        <v>6</v>
      </c>
      <c r="AM250" s="528">
        <f t="shared" si="212"/>
        <v>5</v>
      </c>
      <c r="AN250" s="528">
        <f t="shared" si="212"/>
        <v>9</v>
      </c>
      <c r="AO250" s="528">
        <f t="shared" si="212"/>
        <v>8</v>
      </c>
      <c r="AP250" s="528">
        <f t="shared" si="212"/>
        <v>7</v>
      </c>
      <c r="AQ250" s="528">
        <f t="shared" si="212"/>
        <v>13</v>
      </c>
      <c r="AR250" s="528">
        <f t="shared" si="212"/>
        <v>7</v>
      </c>
      <c r="AS250" s="528">
        <f t="shared" si="212"/>
        <v>10</v>
      </c>
      <c r="AT250" s="528">
        <f t="shared" si="212"/>
        <v>10</v>
      </c>
    </row>
    <row r="251" spans="1:46" ht="39" customHeight="1">
      <c r="A251" s="542" t="s">
        <v>463</v>
      </c>
      <c r="B251" s="300">
        <f>C251/D251</f>
        <v>0.7142857142857143</v>
      </c>
      <c r="C251" s="375">
        <f t="shared" ref="C251" si="213">COUNTIF(E251:AT251,"Yes")</f>
        <v>30</v>
      </c>
      <c r="D251" s="414" cm="1">
        <f t="array" ref="D251">SUM(COUNTIFS(E251:AT251,{"Yes","No"}))</f>
        <v>42</v>
      </c>
      <c r="E251" s="528" t="str">
        <f>IF(AND(E223="Yes",E208="Yes",E214="Yes",E220="Yes",E217="Yes"),"Yes","No")</f>
        <v>Yes</v>
      </c>
      <c r="F251" s="528" t="str">
        <f t="shared" ref="F251:AT251" si="214">IF(AND(F223="Yes",F208="Yes",F214="Yes",F220="Yes",F217="Yes"),"Yes","No")</f>
        <v>Yes</v>
      </c>
      <c r="G251" s="528" t="str">
        <f t="shared" si="214"/>
        <v>Yes</v>
      </c>
      <c r="H251" s="528" t="str">
        <f t="shared" si="214"/>
        <v>Yes</v>
      </c>
      <c r="I251" s="528" t="str">
        <f t="shared" si="214"/>
        <v>No</v>
      </c>
      <c r="J251" s="528" t="str">
        <f t="shared" si="214"/>
        <v>No</v>
      </c>
      <c r="K251" s="528" t="str">
        <f t="shared" si="214"/>
        <v>Yes</v>
      </c>
      <c r="L251" s="528" t="str">
        <f t="shared" si="214"/>
        <v>No</v>
      </c>
      <c r="M251" s="528" t="str">
        <f t="shared" si="214"/>
        <v>Yes</v>
      </c>
      <c r="N251" s="528" t="str">
        <f t="shared" si="214"/>
        <v>No</v>
      </c>
      <c r="O251" s="528" t="str">
        <f t="shared" si="214"/>
        <v>Yes</v>
      </c>
      <c r="P251" s="528" t="str">
        <f t="shared" si="214"/>
        <v>Yes</v>
      </c>
      <c r="Q251" s="528" t="str">
        <f t="shared" si="214"/>
        <v>Yes</v>
      </c>
      <c r="R251" s="528" t="str">
        <f t="shared" si="214"/>
        <v>Yes</v>
      </c>
      <c r="S251" s="528" t="str">
        <f t="shared" si="214"/>
        <v>Yes</v>
      </c>
      <c r="T251" s="528" t="str">
        <f t="shared" si="214"/>
        <v>No</v>
      </c>
      <c r="U251" s="531" t="str">
        <f t="shared" si="214"/>
        <v>Yes</v>
      </c>
      <c r="V251" s="532" t="str">
        <f t="shared" si="214"/>
        <v>No</v>
      </c>
      <c r="W251" s="528" t="str">
        <f t="shared" si="214"/>
        <v>Yes</v>
      </c>
      <c r="X251" s="528" t="str">
        <f t="shared" si="214"/>
        <v>Yes</v>
      </c>
      <c r="Y251" s="528" t="str">
        <f t="shared" si="214"/>
        <v>No</v>
      </c>
      <c r="Z251" s="528" t="str">
        <f t="shared" si="214"/>
        <v>Yes</v>
      </c>
      <c r="AA251" s="528" t="str">
        <f t="shared" si="214"/>
        <v>Yes</v>
      </c>
      <c r="AB251" s="528" t="str">
        <f t="shared" si="214"/>
        <v>Yes</v>
      </c>
      <c r="AC251" s="528" t="str">
        <f t="shared" si="214"/>
        <v>Yes</v>
      </c>
      <c r="AD251" s="528" t="str">
        <f t="shared" si="214"/>
        <v>No</v>
      </c>
      <c r="AE251" s="528" t="str">
        <f t="shared" si="214"/>
        <v>Yes</v>
      </c>
      <c r="AF251" s="528" t="str">
        <f t="shared" si="214"/>
        <v>No</v>
      </c>
      <c r="AG251" s="528" t="str">
        <f t="shared" si="214"/>
        <v>Yes</v>
      </c>
      <c r="AH251" s="528" t="str">
        <f t="shared" si="214"/>
        <v>Yes</v>
      </c>
      <c r="AI251" s="528" t="str">
        <f t="shared" si="214"/>
        <v>No</v>
      </c>
      <c r="AJ251" s="528" t="str">
        <f t="shared" si="214"/>
        <v>No</v>
      </c>
      <c r="AK251" s="528" t="str">
        <f t="shared" si="214"/>
        <v>Yes</v>
      </c>
      <c r="AL251" s="528" t="str">
        <f t="shared" si="214"/>
        <v>Yes</v>
      </c>
      <c r="AM251" s="528" t="str">
        <f t="shared" si="214"/>
        <v>No</v>
      </c>
      <c r="AN251" s="528" t="str">
        <f t="shared" si="214"/>
        <v>Yes</v>
      </c>
      <c r="AO251" s="528" t="str">
        <f t="shared" si="214"/>
        <v>Yes</v>
      </c>
      <c r="AP251" s="528" t="str">
        <f t="shared" si="214"/>
        <v>Yes</v>
      </c>
      <c r="AQ251" s="528" t="str">
        <f t="shared" si="214"/>
        <v>Yes</v>
      </c>
      <c r="AR251" s="528" t="str">
        <f t="shared" si="214"/>
        <v>Yes</v>
      </c>
      <c r="AS251" s="528" t="str">
        <f t="shared" si="214"/>
        <v>Yes</v>
      </c>
      <c r="AT251" s="528" t="str">
        <f t="shared" si="214"/>
        <v>Yes</v>
      </c>
    </row>
    <row r="252" spans="1:46" ht="24" customHeight="1">
      <c r="A252" s="541" t="s">
        <v>464</v>
      </c>
      <c r="B252" s="543">
        <f>AVERAGE(E114:AT114,E159:AT159,E205:AT205,E250:AT250)</f>
        <v>9.0833333333333339</v>
      </c>
      <c r="C252" s="544"/>
      <c r="D252" s="545"/>
      <c r="E252" s="546">
        <f t="shared" ref="E252:AT252" si="215">AVERAGE(E114,E159,E205,E250)</f>
        <v>9.5</v>
      </c>
      <c r="F252" s="546">
        <f>AVERAGE(F114,F159,F205,F250)</f>
        <v>9.75</v>
      </c>
      <c r="G252" s="546">
        <f t="shared" si="215"/>
        <v>8.5</v>
      </c>
      <c r="H252" s="546">
        <f>AVERAGE(H114,H159,H205,H250)</f>
        <v>10</v>
      </c>
      <c r="I252" s="546">
        <f t="shared" si="215"/>
        <v>7.25</v>
      </c>
      <c r="J252" s="546">
        <f t="shared" si="215"/>
        <v>7.25</v>
      </c>
      <c r="K252" s="546">
        <f t="shared" si="215"/>
        <v>10.5</v>
      </c>
      <c r="L252" s="546">
        <f t="shared" si="215"/>
        <v>6</v>
      </c>
      <c r="M252" s="546">
        <f t="shared" si="215"/>
        <v>8</v>
      </c>
      <c r="N252" s="546">
        <f t="shared" si="215"/>
        <v>9.5</v>
      </c>
      <c r="O252" s="546">
        <f t="shared" si="215"/>
        <v>10</v>
      </c>
      <c r="P252" s="546">
        <f t="shared" si="215"/>
        <v>9.5</v>
      </c>
      <c r="Q252" s="546">
        <f t="shared" si="215"/>
        <v>9.25</v>
      </c>
      <c r="R252" s="546">
        <f t="shared" si="215"/>
        <v>11</v>
      </c>
      <c r="S252" s="546">
        <f>AVERAGE(S114,S159,S205,S250)</f>
        <v>9.75</v>
      </c>
      <c r="T252" s="546">
        <f>AVERAGE(T114,T159,T205,T250)</f>
        <v>7.25</v>
      </c>
      <c r="U252" s="547">
        <f>AVERAGE(U114,U159,U205,U250)</f>
        <v>8</v>
      </c>
      <c r="V252" s="548">
        <f>AVERAGE(V114,V159,V205,V250)</f>
        <v>6.5</v>
      </c>
      <c r="W252" s="549">
        <f t="shared" si="215"/>
        <v>9</v>
      </c>
      <c r="X252" s="546">
        <f t="shared" si="215"/>
        <v>11.5</v>
      </c>
      <c r="Y252" s="546">
        <f t="shared" si="215"/>
        <v>4.75</v>
      </c>
      <c r="Z252" s="546">
        <f t="shared" si="215"/>
        <v>11</v>
      </c>
      <c r="AA252" s="546">
        <f>AVERAGE(AA114,AA159,AA205,AA250)</f>
        <v>7.5</v>
      </c>
      <c r="AB252" s="546">
        <f t="shared" si="215"/>
        <v>10</v>
      </c>
      <c r="AC252" s="546">
        <f>AVERAGE(AC114,AC159,AC205,AC250)</f>
        <v>10.25</v>
      </c>
      <c r="AD252" s="546">
        <f>AVERAGE(AD114,AD159,AD205,AD250)</f>
        <v>8</v>
      </c>
      <c r="AE252" s="546">
        <f>AVERAGE(AE114,AE159,AE205,AE250)</f>
        <v>9</v>
      </c>
      <c r="AF252" s="546">
        <f t="shared" si="215"/>
        <v>11</v>
      </c>
      <c r="AG252" s="546">
        <f t="shared" si="215"/>
        <v>9.75</v>
      </c>
      <c r="AH252" s="546">
        <f t="shared" si="215"/>
        <v>9.75</v>
      </c>
      <c r="AI252" s="546">
        <f>AVERAGE(AI114,AI159,AI205,AI250)</f>
        <v>10</v>
      </c>
      <c r="AJ252" s="546">
        <f t="shared" si="215"/>
        <v>5</v>
      </c>
      <c r="AK252" s="546">
        <f t="shared" si="215"/>
        <v>10.75</v>
      </c>
      <c r="AL252" s="546">
        <f>AVERAGE(AL114,AL159,AL205,AL250)</f>
        <v>9.25</v>
      </c>
      <c r="AM252" s="546">
        <f t="shared" si="215"/>
        <v>9.25</v>
      </c>
      <c r="AN252" s="546">
        <f t="shared" si="215"/>
        <v>10.5</v>
      </c>
      <c r="AO252" s="546">
        <f t="shared" si="215"/>
        <v>9.5</v>
      </c>
      <c r="AP252" s="546">
        <f>AVERAGE(AP114,AP159,AP205,AP250)</f>
        <v>9.25</v>
      </c>
      <c r="AQ252" s="546">
        <f t="shared" si="215"/>
        <v>13</v>
      </c>
      <c r="AR252" s="546">
        <f t="shared" si="215"/>
        <v>5.5</v>
      </c>
      <c r="AS252" s="546">
        <f t="shared" si="215"/>
        <v>10.5</v>
      </c>
      <c r="AT252" s="546">
        <f t="shared" si="215"/>
        <v>10</v>
      </c>
    </row>
    <row r="253" spans="1:46" ht="33" customHeight="1">
      <c r="A253" s="450" t="s">
        <v>465</v>
      </c>
      <c r="B253" s="369"/>
      <c r="C253" s="550"/>
      <c r="D253" s="551"/>
      <c r="E253" s="369"/>
      <c r="F253" s="369"/>
      <c r="G253" s="369"/>
      <c r="H253" s="369"/>
      <c r="I253" s="369"/>
      <c r="J253" s="369"/>
      <c r="K253" s="369"/>
      <c r="L253" s="369"/>
      <c r="M253" s="369"/>
      <c r="N253" s="369"/>
      <c r="O253" s="369"/>
      <c r="P253" s="369"/>
      <c r="Q253" s="369"/>
      <c r="R253" s="369"/>
      <c r="S253" s="369"/>
      <c r="T253" s="369"/>
      <c r="U253" s="369"/>
      <c r="V253" s="370"/>
      <c r="W253" s="369"/>
      <c r="X253" s="369"/>
      <c r="Y253" s="369"/>
      <c r="Z253" s="369"/>
      <c r="AA253" s="369"/>
      <c r="AB253" s="369"/>
      <c r="AC253" s="369"/>
      <c r="AD253" s="369"/>
      <c r="AE253" s="372"/>
      <c r="AF253" s="369"/>
      <c r="AG253" s="369"/>
      <c r="AH253" s="369"/>
      <c r="AI253" s="369"/>
      <c r="AJ253" s="369"/>
      <c r="AK253" s="369"/>
      <c r="AL253" s="369"/>
      <c r="AM253" s="369"/>
      <c r="AN253" s="369"/>
      <c r="AO253" s="369"/>
      <c r="AP253" s="369"/>
      <c r="AQ253" s="369"/>
      <c r="AR253" s="369"/>
      <c r="AS253" s="369"/>
      <c r="AT253" s="369"/>
    </row>
    <row r="254" spans="1:46" ht="24.75" customHeight="1">
      <c r="A254" s="431" t="s">
        <v>466</v>
      </c>
      <c r="B254" s="535"/>
      <c r="C254" s="535"/>
      <c r="D254" s="536"/>
      <c r="E254" s="535"/>
      <c r="F254" s="535"/>
      <c r="G254" s="535"/>
      <c r="H254" s="535"/>
      <c r="I254" s="535"/>
      <c r="J254" s="535"/>
      <c r="K254" s="535"/>
      <c r="L254" s="535"/>
      <c r="M254" s="535"/>
      <c r="N254" s="535"/>
      <c r="O254" s="535"/>
      <c r="P254" s="535"/>
      <c r="Q254" s="535"/>
      <c r="R254" s="535"/>
      <c r="S254" s="535"/>
      <c r="T254" s="535"/>
      <c r="U254" s="535"/>
      <c r="V254" s="536"/>
      <c r="W254" s="535"/>
      <c r="X254" s="535"/>
      <c r="Y254" s="535"/>
      <c r="Z254" s="535"/>
      <c r="AA254" s="535"/>
      <c r="AB254" s="535"/>
      <c r="AC254" s="535"/>
      <c r="AD254" s="535"/>
      <c r="AE254" s="537"/>
      <c r="AF254" s="535"/>
      <c r="AG254" s="535"/>
      <c r="AH254" s="535"/>
      <c r="AI254" s="535"/>
      <c r="AJ254" s="535"/>
      <c r="AK254" s="535"/>
      <c r="AL254" s="535"/>
      <c r="AM254" s="535"/>
      <c r="AN254" s="535"/>
      <c r="AO254" s="535"/>
      <c r="AP254" s="535"/>
      <c r="AQ254" s="535"/>
      <c r="AR254" s="535"/>
      <c r="AS254" s="535"/>
      <c r="AT254" s="535"/>
    </row>
    <row r="255" spans="1:46" ht="21" customHeight="1">
      <c r="A255" s="471" t="s">
        <v>142</v>
      </c>
      <c r="B255" s="300">
        <f>C255/D255</f>
        <v>0.15384615384615385</v>
      </c>
      <c r="C255" s="375">
        <f t="shared" ref="C255:C257" si="216">COUNTIF(E255:AT255,"Yes")</f>
        <v>6</v>
      </c>
      <c r="D255" s="388" cm="1">
        <f t="array" ref="D255">SUM(COUNTIFS(E255:AT255,{"Yes","No"}))</f>
        <v>39</v>
      </c>
      <c r="E255" s="325" t="s">
        <v>59</v>
      </c>
      <c r="F255" s="278" t="s">
        <v>59</v>
      </c>
      <c r="G255" s="325" t="s">
        <v>52</v>
      </c>
      <c r="H255" s="278" t="s">
        <v>52</v>
      </c>
      <c r="I255" s="325" t="s">
        <v>53</v>
      </c>
      <c r="J255" s="325" t="s">
        <v>53</v>
      </c>
      <c r="K255" s="278" t="s">
        <v>53</v>
      </c>
      <c r="L255" s="278" t="s">
        <v>53</v>
      </c>
      <c r="M255" s="278" t="s">
        <v>53</v>
      </c>
      <c r="N255" s="325" t="s">
        <v>53</v>
      </c>
      <c r="O255" s="278" t="s">
        <v>53</v>
      </c>
      <c r="P255" s="325" t="s">
        <v>53</v>
      </c>
      <c r="Q255" s="325" t="s">
        <v>53</v>
      </c>
      <c r="R255" s="325" t="s">
        <v>52</v>
      </c>
      <c r="S255" s="325" t="s">
        <v>53</v>
      </c>
      <c r="T255" s="278" t="s">
        <v>53</v>
      </c>
      <c r="U255" s="392" t="s">
        <v>53</v>
      </c>
      <c r="V255" s="333" t="s">
        <v>53</v>
      </c>
      <c r="W255" s="323" t="s">
        <v>52</v>
      </c>
      <c r="X255" s="325" t="s">
        <v>53</v>
      </c>
      <c r="Y255" s="325" t="s">
        <v>53</v>
      </c>
      <c r="Z255" s="325" t="s">
        <v>52</v>
      </c>
      <c r="AA255" s="278" t="s">
        <v>53</v>
      </c>
      <c r="AB255" s="325" t="s">
        <v>53</v>
      </c>
      <c r="AC255" s="331" t="s">
        <v>53</v>
      </c>
      <c r="AD255" s="278" t="s">
        <v>53</v>
      </c>
      <c r="AE255" s="331" t="s">
        <v>53</v>
      </c>
      <c r="AF255" s="325" t="s">
        <v>52</v>
      </c>
      <c r="AG255" s="325" t="s">
        <v>53</v>
      </c>
      <c r="AH255" s="325" t="s">
        <v>53</v>
      </c>
      <c r="AI255" s="325" t="s">
        <v>53</v>
      </c>
      <c r="AJ255" s="325" t="s">
        <v>53</v>
      </c>
      <c r="AK255" s="325" t="s">
        <v>53</v>
      </c>
      <c r="AL255" s="325" t="s">
        <v>53</v>
      </c>
      <c r="AM255" s="325" t="s">
        <v>53</v>
      </c>
      <c r="AN255" s="325" t="s">
        <v>53</v>
      </c>
      <c r="AO255" s="325" t="s">
        <v>53</v>
      </c>
      <c r="AP255" s="278" t="s">
        <v>53</v>
      </c>
      <c r="AQ255" s="325" t="s">
        <v>53</v>
      </c>
      <c r="AR255" s="325" t="s">
        <v>53</v>
      </c>
      <c r="AS255" s="325" t="s">
        <v>53</v>
      </c>
      <c r="AT255" s="325" t="s">
        <v>59</v>
      </c>
    </row>
    <row r="256" spans="1:46" ht="21" customHeight="1">
      <c r="A256" s="471" t="s">
        <v>143</v>
      </c>
      <c r="B256" s="300">
        <f>C256/D256</f>
        <v>0.87179487179487181</v>
      </c>
      <c r="C256" s="375">
        <f t="shared" si="216"/>
        <v>34</v>
      </c>
      <c r="D256" s="414" cm="1">
        <f t="array" ref="D256">SUM(COUNTIFS(E256:AT256,{"Yes","No"}))</f>
        <v>39</v>
      </c>
      <c r="E256" s="325" t="s">
        <v>59</v>
      </c>
      <c r="F256" s="278" t="s">
        <v>59</v>
      </c>
      <c r="G256" s="325" t="s">
        <v>52</v>
      </c>
      <c r="H256" s="278" t="s">
        <v>52</v>
      </c>
      <c r="I256" s="325" t="s">
        <v>52</v>
      </c>
      <c r="J256" s="278" t="s">
        <v>52</v>
      </c>
      <c r="K256" s="278" t="s">
        <v>52</v>
      </c>
      <c r="L256" s="278" t="s">
        <v>52</v>
      </c>
      <c r="M256" s="278" t="s">
        <v>52</v>
      </c>
      <c r="N256" s="325" t="s">
        <v>53</v>
      </c>
      <c r="O256" s="278" t="s">
        <v>53</v>
      </c>
      <c r="P256" s="325" t="s">
        <v>53</v>
      </c>
      <c r="Q256" s="325" t="s">
        <v>52</v>
      </c>
      <c r="R256" s="325" t="s">
        <v>52</v>
      </c>
      <c r="S256" s="278" t="s">
        <v>52</v>
      </c>
      <c r="T256" s="278" t="s">
        <v>52</v>
      </c>
      <c r="U256" s="392" t="s">
        <v>52</v>
      </c>
      <c r="V256" s="332" t="s">
        <v>52</v>
      </c>
      <c r="W256" s="323" t="s">
        <v>53</v>
      </c>
      <c r="X256" s="325" t="s">
        <v>52</v>
      </c>
      <c r="Y256" s="325" t="s">
        <v>52</v>
      </c>
      <c r="Z256" s="325" t="s">
        <v>52</v>
      </c>
      <c r="AA256" s="278" t="s">
        <v>52</v>
      </c>
      <c r="AB256" s="325" t="s">
        <v>52</v>
      </c>
      <c r="AC256" s="278" t="s">
        <v>52</v>
      </c>
      <c r="AD256" s="325" t="s">
        <v>59</v>
      </c>
      <c r="AE256" s="278" t="s">
        <v>52</v>
      </c>
      <c r="AF256" s="325" t="s">
        <v>52</v>
      </c>
      <c r="AG256" s="325" t="s">
        <v>52</v>
      </c>
      <c r="AH256" s="325" t="s">
        <v>52</v>
      </c>
      <c r="AI256" s="325" t="s">
        <v>53</v>
      </c>
      <c r="AJ256" s="325" t="s">
        <v>52</v>
      </c>
      <c r="AK256" s="325" t="s">
        <v>52</v>
      </c>
      <c r="AL256" s="278" t="s">
        <v>52</v>
      </c>
      <c r="AM256" s="325" t="s">
        <v>52</v>
      </c>
      <c r="AN256" s="325" t="s">
        <v>52</v>
      </c>
      <c r="AO256" s="325" t="s">
        <v>52</v>
      </c>
      <c r="AP256" s="278" t="s">
        <v>52</v>
      </c>
      <c r="AQ256" s="325" t="s">
        <v>52</v>
      </c>
      <c r="AR256" s="325" t="s">
        <v>52</v>
      </c>
      <c r="AS256" s="325" t="s">
        <v>52</v>
      </c>
      <c r="AT256" s="325" t="s">
        <v>52</v>
      </c>
    </row>
    <row r="257" spans="1:46" ht="32.25" customHeight="1">
      <c r="A257" s="511" t="s">
        <v>467</v>
      </c>
      <c r="B257" s="300">
        <f>C257/D257</f>
        <v>0.97560975609756095</v>
      </c>
      <c r="C257" s="375">
        <f t="shared" si="216"/>
        <v>40</v>
      </c>
      <c r="D257" s="414" cm="1">
        <f t="array" ref="D257">SUM(COUNTIFS(E257:AT257,{"Yes","No"}))</f>
        <v>41</v>
      </c>
      <c r="E257" s="325" t="s">
        <v>59</v>
      </c>
      <c r="F257" s="278" t="s">
        <v>52</v>
      </c>
      <c r="G257" s="325" t="s">
        <v>52</v>
      </c>
      <c r="H257" s="278" t="s">
        <v>52</v>
      </c>
      <c r="I257" s="325" t="s">
        <v>52</v>
      </c>
      <c r="J257" s="278" t="s">
        <v>52</v>
      </c>
      <c r="K257" s="278" t="s">
        <v>52</v>
      </c>
      <c r="L257" s="278" t="s">
        <v>52</v>
      </c>
      <c r="M257" s="278" t="s">
        <v>52</v>
      </c>
      <c r="N257" s="325" t="s">
        <v>53</v>
      </c>
      <c r="O257" s="278" t="s">
        <v>52</v>
      </c>
      <c r="P257" s="278" t="s">
        <v>52</v>
      </c>
      <c r="Q257" s="325" t="s">
        <v>52</v>
      </c>
      <c r="R257" s="325" t="s">
        <v>52</v>
      </c>
      <c r="S257" s="278" t="s">
        <v>52</v>
      </c>
      <c r="T257" s="278" t="s">
        <v>52</v>
      </c>
      <c r="U257" s="392" t="s">
        <v>52</v>
      </c>
      <c r="V257" s="332" t="s">
        <v>52</v>
      </c>
      <c r="W257" s="323" t="s">
        <v>52</v>
      </c>
      <c r="X257" s="325" t="s">
        <v>52</v>
      </c>
      <c r="Y257" s="325" t="s">
        <v>52</v>
      </c>
      <c r="Z257" s="325" t="s">
        <v>52</v>
      </c>
      <c r="AA257" s="278" t="s">
        <v>52</v>
      </c>
      <c r="AB257" s="325" t="s">
        <v>52</v>
      </c>
      <c r="AC257" s="278" t="s">
        <v>52</v>
      </c>
      <c r="AD257" s="278" t="s">
        <v>52</v>
      </c>
      <c r="AE257" s="278" t="s">
        <v>52</v>
      </c>
      <c r="AF257" s="325" t="s">
        <v>52</v>
      </c>
      <c r="AG257" s="325" t="s">
        <v>52</v>
      </c>
      <c r="AH257" s="325" t="s">
        <v>52</v>
      </c>
      <c r="AI257" s="278" t="s">
        <v>52</v>
      </c>
      <c r="AJ257" s="325" t="s">
        <v>52</v>
      </c>
      <c r="AK257" s="325" t="s">
        <v>52</v>
      </c>
      <c r="AL257" s="278" t="s">
        <v>52</v>
      </c>
      <c r="AM257" s="325" t="s">
        <v>52</v>
      </c>
      <c r="AN257" s="325" t="s">
        <v>52</v>
      </c>
      <c r="AO257" s="325" t="s">
        <v>52</v>
      </c>
      <c r="AP257" s="278" t="s">
        <v>52</v>
      </c>
      <c r="AQ257" s="325" t="s">
        <v>52</v>
      </c>
      <c r="AR257" s="325" t="s">
        <v>52</v>
      </c>
      <c r="AS257" s="325" t="s">
        <v>52</v>
      </c>
      <c r="AT257" s="325" t="s">
        <v>52</v>
      </c>
    </row>
    <row r="258" spans="1:46" ht="20.25" customHeight="1">
      <c r="A258" s="552" t="s">
        <v>468</v>
      </c>
      <c r="B258" s="553"/>
      <c r="C258" s="553"/>
      <c r="D258" s="554"/>
      <c r="E258" s="535"/>
      <c r="F258" s="535"/>
      <c r="G258" s="535"/>
      <c r="H258" s="535"/>
      <c r="I258" s="535"/>
      <c r="J258" s="535"/>
      <c r="K258" s="535"/>
      <c r="L258" s="535"/>
      <c r="M258" s="535"/>
      <c r="N258" s="535"/>
      <c r="O258" s="535"/>
      <c r="P258" s="535"/>
      <c r="Q258" s="535"/>
      <c r="R258" s="535"/>
      <c r="S258" s="535"/>
      <c r="T258" s="535"/>
      <c r="U258" s="535"/>
      <c r="V258" s="536"/>
      <c r="W258" s="535"/>
      <c r="X258" s="535"/>
      <c r="Y258" s="535"/>
      <c r="Z258" s="535"/>
      <c r="AA258" s="535"/>
      <c r="AB258" s="535"/>
      <c r="AC258" s="535"/>
      <c r="AD258" s="535"/>
      <c r="AE258" s="537"/>
      <c r="AF258" s="535"/>
      <c r="AG258" s="535"/>
      <c r="AH258" s="535"/>
      <c r="AI258" s="535"/>
      <c r="AJ258" s="535"/>
      <c r="AK258" s="535"/>
      <c r="AL258" s="535"/>
      <c r="AM258" s="535"/>
      <c r="AN258" s="535"/>
      <c r="AO258" s="535"/>
      <c r="AP258" s="535"/>
      <c r="AQ258" s="535"/>
      <c r="AR258" s="535"/>
      <c r="AS258" s="535"/>
      <c r="AT258" s="535"/>
    </row>
    <row r="259" spans="1:46" ht="17.25" customHeight="1">
      <c r="A259" s="387" t="s">
        <v>469</v>
      </c>
      <c r="B259" s="313">
        <f>C259/D259</f>
        <v>0.46153846153846156</v>
      </c>
      <c r="C259" s="375">
        <f t="shared" ref="C259:C261" si="217">COUNTIF(E259:AT259,"Yes")</f>
        <v>18</v>
      </c>
      <c r="D259" s="388">
        <f>SUM($C$259:$C$261)</f>
        <v>39</v>
      </c>
      <c r="E259" s="325" t="s">
        <v>381</v>
      </c>
      <c r="F259" s="325" t="s">
        <v>381</v>
      </c>
      <c r="G259" s="325" t="s">
        <v>381</v>
      </c>
      <c r="H259" s="325" t="s">
        <v>381</v>
      </c>
      <c r="I259" s="325" t="s">
        <v>381</v>
      </c>
      <c r="J259" s="325" t="s">
        <v>52</v>
      </c>
      <c r="K259" s="325" t="s">
        <v>381</v>
      </c>
      <c r="L259" s="325" t="s">
        <v>52</v>
      </c>
      <c r="M259" s="325" t="s">
        <v>381</v>
      </c>
      <c r="N259" s="325" t="s">
        <v>381</v>
      </c>
      <c r="O259" s="325" t="s">
        <v>381</v>
      </c>
      <c r="P259" s="325" t="s">
        <v>381</v>
      </c>
      <c r="Q259" s="325" t="s">
        <v>52</v>
      </c>
      <c r="R259" s="325" t="s">
        <v>52</v>
      </c>
      <c r="S259" s="325" t="s">
        <v>52</v>
      </c>
      <c r="T259" s="325" t="s">
        <v>52</v>
      </c>
      <c r="U259" s="459" t="s">
        <v>381</v>
      </c>
      <c r="V259" s="333" t="s">
        <v>52</v>
      </c>
      <c r="W259" s="323" t="s">
        <v>381</v>
      </c>
      <c r="X259" s="325" t="s">
        <v>381</v>
      </c>
      <c r="Y259" s="325" t="s">
        <v>381</v>
      </c>
      <c r="Z259" s="325" t="s">
        <v>381</v>
      </c>
      <c r="AA259" s="325" t="s">
        <v>381</v>
      </c>
      <c r="AB259" s="325" t="s">
        <v>381</v>
      </c>
      <c r="AC259" s="325" t="s">
        <v>52</v>
      </c>
      <c r="AD259" s="325" t="s">
        <v>381</v>
      </c>
      <c r="AE259" s="325" t="s">
        <v>52</v>
      </c>
      <c r="AF259" s="325" t="s">
        <v>52</v>
      </c>
      <c r="AG259" s="325" t="s">
        <v>52</v>
      </c>
      <c r="AH259" s="325" t="s">
        <v>381</v>
      </c>
      <c r="AI259" s="325" t="s">
        <v>381</v>
      </c>
      <c r="AJ259" s="325" t="s">
        <v>52</v>
      </c>
      <c r="AK259" s="325" t="s">
        <v>52</v>
      </c>
      <c r="AL259" s="325" t="s">
        <v>52</v>
      </c>
      <c r="AM259" s="325" t="s">
        <v>52</v>
      </c>
      <c r="AN259" s="325" t="s">
        <v>381</v>
      </c>
      <c r="AO259" s="325" t="s">
        <v>381</v>
      </c>
      <c r="AP259" s="325" t="s">
        <v>52</v>
      </c>
      <c r="AQ259" s="325" t="s">
        <v>381</v>
      </c>
      <c r="AR259" s="325" t="s">
        <v>381</v>
      </c>
      <c r="AS259" s="325" t="s">
        <v>52</v>
      </c>
      <c r="AT259" s="325" t="s">
        <v>52</v>
      </c>
    </row>
    <row r="260" spans="1:46" ht="17.25" customHeight="1">
      <c r="A260" s="387" t="s">
        <v>470</v>
      </c>
      <c r="B260" s="313">
        <f>C260/D260</f>
        <v>0.53846153846153844</v>
      </c>
      <c r="C260" s="375">
        <f t="shared" si="217"/>
        <v>21</v>
      </c>
      <c r="D260" s="388">
        <f t="shared" ref="D260:D261" si="218">SUM($C$259:$C$261)</f>
        <v>39</v>
      </c>
      <c r="E260" s="325" t="s">
        <v>381</v>
      </c>
      <c r="F260" s="325" t="s">
        <v>52</v>
      </c>
      <c r="G260" s="325" t="s">
        <v>52</v>
      </c>
      <c r="H260" s="325" t="s">
        <v>52</v>
      </c>
      <c r="I260" s="325" t="s">
        <v>52</v>
      </c>
      <c r="J260" s="325" t="s">
        <v>381</v>
      </c>
      <c r="K260" s="325" t="s">
        <v>52</v>
      </c>
      <c r="L260" s="325" t="s">
        <v>381</v>
      </c>
      <c r="M260" s="325" t="s">
        <v>52</v>
      </c>
      <c r="N260" s="325" t="s">
        <v>381</v>
      </c>
      <c r="O260" s="325" t="s">
        <v>52</v>
      </c>
      <c r="P260" s="325" t="s">
        <v>52</v>
      </c>
      <c r="Q260" s="325" t="s">
        <v>381</v>
      </c>
      <c r="R260" s="325" t="s">
        <v>381</v>
      </c>
      <c r="S260" s="325" t="s">
        <v>381</v>
      </c>
      <c r="T260" s="325" t="s">
        <v>381</v>
      </c>
      <c r="U260" s="459" t="s">
        <v>381</v>
      </c>
      <c r="V260" s="333" t="s">
        <v>381</v>
      </c>
      <c r="W260" s="323" t="s">
        <v>52</v>
      </c>
      <c r="X260" s="325" t="s">
        <v>52</v>
      </c>
      <c r="Y260" s="325" t="s">
        <v>52</v>
      </c>
      <c r="Z260" s="325" t="s">
        <v>52</v>
      </c>
      <c r="AA260" s="325" t="s">
        <v>52</v>
      </c>
      <c r="AB260" s="325" t="s">
        <v>52</v>
      </c>
      <c r="AC260" s="325" t="s">
        <v>381</v>
      </c>
      <c r="AD260" s="325" t="s">
        <v>52</v>
      </c>
      <c r="AE260" s="325" t="s">
        <v>381</v>
      </c>
      <c r="AF260" s="325" t="s">
        <v>381</v>
      </c>
      <c r="AG260" s="325" t="s">
        <v>381</v>
      </c>
      <c r="AH260" s="325" t="s">
        <v>52</v>
      </c>
      <c r="AI260" s="325" t="s">
        <v>52</v>
      </c>
      <c r="AJ260" s="325" t="s">
        <v>381</v>
      </c>
      <c r="AK260" s="325" t="s">
        <v>381</v>
      </c>
      <c r="AL260" s="325" t="s">
        <v>381</v>
      </c>
      <c r="AM260" s="325" t="s">
        <v>381</v>
      </c>
      <c r="AN260" s="325" t="s">
        <v>52</v>
      </c>
      <c r="AO260" s="325" t="s">
        <v>52</v>
      </c>
      <c r="AP260" s="325" t="s">
        <v>381</v>
      </c>
      <c r="AQ260" s="325" t="s">
        <v>52</v>
      </c>
      <c r="AR260" s="331" t="s">
        <v>52</v>
      </c>
      <c r="AS260" s="325" t="s">
        <v>381</v>
      </c>
      <c r="AT260" s="325" t="s">
        <v>381</v>
      </c>
    </row>
    <row r="261" spans="1:46" ht="17.25" customHeight="1">
      <c r="A261" s="387" t="s">
        <v>471</v>
      </c>
      <c r="B261" s="313">
        <f>C261/D261</f>
        <v>0</v>
      </c>
      <c r="C261" s="375">
        <f t="shared" si="217"/>
        <v>0</v>
      </c>
      <c r="D261" s="388">
        <f t="shared" si="218"/>
        <v>39</v>
      </c>
      <c r="E261" s="325" t="s">
        <v>381</v>
      </c>
      <c r="F261" s="325" t="s">
        <v>381</v>
      </c>
      <c r="G261" s="325" t="s">
        <v>381</v>
      </c>
      <c r="H261" s="325" t="s">
        <v>381</v>
      </c>
      <c r="I261" s="325" t="s">
        <v>381</v>
      </c>
      <c r="J261" s="325" t="s">
        <v>381</v>
      </c>
      <c r="K261" s="325" t="s">
        <v>381</v>
      </c>
      <c r="L261" s="325" t="s">
        <v>381</v>
      </c>
      <c r="M261" s="325" t="s">
        <v>381</v>
      </c>
      <c r="N261" s="325" t="s">
        <v>381</v>
      </c>
      <c r="O261" s="325" t="s">
        <v>381</v>
      </c>
      <c r="P261" s="325" t="s">
        <v>381</v>
      </c>
      <c r="Q261" s="325" t="s">
        <v>381</v>
      </c>
      <c r="R261" s="325" t="s">
        <v>381</v>
      </c>
      <c r="S261" s="325" t="s">
        <v>381</v>
      </c>
      <c r="T261" s="325" t="s">
        <v>381</v>
      </c>
      <c r="U261" s="459" t="s">
        <v>381</v>
      </c>
      <c r="V261" s="333" t="s">
        <v>381</v>
      </c>
      <c r="W261" s="323" t="s">
        <v>381</v>
      </c>
      <c r="X261" s="325" t="s">
        <v>381</v>
      </c>
      <c r="Y261" s="325" t="s">
        <v>381</v>
      </c>
      <c r="Z261" s="325" t="s">
        <v>381</v>
      </c>
      <c r="AA261" s="325" t="s">
        <v>381</v>
      </c>
      <c r="AB261" s="325" t="s">
        <v>381</v>
      </c>
      <c r="AC261" s="325" t="s">
        <v>381</v>
      </c>
      <c r="AD261" s="325" t="s">
        <v>381</v>
      </c>
      <c r="AE261" s="325" t="s">
        <v>381</v>
      </c>
      <c r="AF261" s="325" t="s">
        <v>381</v>
      </c>
      <c r="AG261" s="325" t="s">
        <v>381</v>
      </c>
      <c r="AH261" s="325" t="s">
        <v>381</v>
      </c>
      <c r="AI261" s="325" t="s">
        <v>381</v>
      </c>
      <c r="AJ261" s="325" t="s">
        <v>381</v>
      </c>
      <c r="AK261" s="325" t="s">
        <v>381</v>
      </c>
      <c r="AL261" s="325" t="s">
        <v>381</v>
      </c>
      <c r="AM261" s="325" t="s">
        <v>381</v>
      </c>
      <c r="AN261" s="325" t="s">
        <v>381</v>
      </c>
      <c r="AO261" s="325" t="s">
        <v>381</v>
      </c>
      <c r="AP261" s="325" t="s">
        <v>381</v>
      </c>
      <c r="AQ261" s="325" t="s">
        <v>381</v>
      </c>
      <c r="AR261" s="325" t="s">
        <v>381</v>
      </c>
      <c r="AS261" s="325" t="s">
        <v>381</v>
      </c>
      <c r="AT261" s="325" t="s">
        <v>381</v>
      </c>
    </row>
    <row r="262" spans="1:46" ht="20.25" customHeight="1">
      <c r="A262" s="431" t="s">
        <v>472</v>
      </c>
      <c r="B262" s="432"/>
      <c r="C262" s="432"/>
      <c r="D262" s="433"/>
      <c r="E262" s="432"/>
      <c r="F262" s="432"/>
      <c r="G262" s="432"/>
      <c r="H262" s="432"/>
      <c r="I262" s="432"/>
      <c r="J262" s="432"/>
      <c r="K262" s="432"/>
      <c r="L262" s="432"/>
      <c r="M262" s="432"/>
      <c r="N262" s="432"/>
      <c r="O262" s="432"/>
      <c r="P262" s="432"/>
      <c r="Q262" s="432"/>
      <c r="R262" s="432"/>
      <c r="S262" s="432"/>
      <c r="T262" s="432"/>
      <c r="U262" s="432"/>
      <c r="V262" s="433"/>
      <c r="W262" s="432"/>
      <c r="X262" s="432"/>
      <c r="Y262" s="432"/>
      <c r="Z262" s="432"/>
      <c r="AA262" s="432"/>
      <c r="AB262" s="432"/>
      <c r="AC262" s="432"/>
      <c r="AD262" s="432"/>
      <c r="AE262" s="434"/>
      <c r="AF262" s="432"/>
      <c r="AG262" s="432"/>
      <c r="AH262" s="432"/>
      <c r="AI262" s="432"/>
      <c r="AJ262" s="432"/>
      <c r="AK262" s="432"/>
      <c r="AL262" s="432"/>
      <c r="AM262" s="432"/>
      <c r="AN262" s="432"/>
      <c r="AO262" s="432"/>
      <c r="AP262" s="432"/>
      <c r="AQ262" s="432"/>
      <c r="AR262" s="432"/>
      <c r="AS262" s="432"/>
      <c r="AT262" s="432"/>
    </row>
    <row r="263" spans="1:46" ht="34.5" customHeight="1">
      <c r="A263" s="555" t="s">
        <v>133</v>
      </c>
      <c r="B263" s="535"/>
      <c r="C263" s="535"/>
      <c r="D263" s="536"/>
      <c r="E263" s="535"/>
      <c r="F263" s="535"/>
      <c r="G263" s="535"/>
      <c r="H263" s="535"/>
      <c r="I263" s="535"/>
      <c r="J263" s="535"/>
      <c r="K263" s="535"/>
      <c r="L263" s="535"/>
      <c r="M263" s="535"/>
      <c r="N263" s="535"/>
      <c r="O263" s="535"/>
      <c r="P263" s="535"/>
      <c r="Q263" s="535"/>
      <c r="R263" s="535"/>
      <c r="S263" s="535"/>
      <c r="T263" s="535"/>
      <c r="U263" s="535"/>
      <c r="V263" s="536"/>
      <c r="W263" s="535"/>
      <c r="X263" s="535"/>
      <c r="Y263" s="535"/>
      <c r="Z263" s="535"/>
      <c r="AA263" s="535"/>
      <c r="AB263" s="535"/>
      <c r="AC263" s="535"/>
      <c r="AD263" s="535"/>
      <c r="AE263" s="537"/>
      <c r="AF263" s="535"/>
      <c r="AG263" s="535"/>
      <c r="AH263" s="535"/>
      <c r="AI263" s="535"/>
      <c r="AJ263" s="535"/>
      <c r="AK263" s="535"/>
      <c r="AL263" s="535"/>
      <c r="AM263" s="535"/>
      <c r="AN263" s="535"/>
      <c r="AO263" s="535"/>
      <c r="AP263" s="535"/>
      <c r="AQ263" s="535"/>
      <c r="AR263" s="535"/>
      <c r="AS263" s="535"/>
      <c r="AT263" s="535"/>
    </row>
    <row r="264" spans="1:46" ht="15">
      <c r="A264" s="534" t="s">
        <v>473</v>
      </c>
      <c r="B264" s="443"/>
      <c r="C264" s="443"/>
      <c r="D264" s="444"/>
      <c r="E264" s="443"/>
      <c r="F264" s="443" t="str" cm="1">
        <f t="array" ref="F264">IF(COUNTIF(F265:F271,"Yes")&lt;1,"Don't Know",_xlfn.IFS(F265="Yes",$A265,F266="Yes",$A266,F267="Yes",$A267,F268="Yes",$A268,F269="Yes",$A269,F270="Yes",$A270,F271="Yes",$A271))</f>
        <v>Pharmacist</v>
      </c>
      <c r="G264" s="443" t="str" cm="1">
        <f t="array" ref="G264">IF(COUNTIF(G265:G271,"Yes")&lt;1,"Don't Know",_xlfn.IFS(G265="Yes",$A265,G266="Yes",$A266,G267="Yes",$A267,G268="Yes",$A268,G269="Yes",$A269,G270="Yes",$A270,G271="Yes",$A271))</f>
        <v>Community health worker</v>
      </c>
      <c r="H264" s="443" t="str" cm="1">
        <f t="array" ref="H264">IF(COUNTIF(H265:H271,"Yes")&lt;1,"Don't Know",_xlfn.IFS(H265="Yes",$A265,H266="Yes",$A266,H267="Yes",$A267,H268="Yes",$A268,H269="Yes",$A269,H270="Yes",$A270,H271="Yes",$A271))</f>
        <v>Community health worker</v>
      </c>
      <c r="I264" s="443" t="str" cm="1">
        <f t="array" ref="I264">IF(COUNTIF(I265:I271,"Yes")&lt;1,"Don't Know",_xlfn.IFS(I265="Yes",$A265,I266="Yes",$A266,I267="Yes",$A267,I268="Yes",$A268,I269="Yes",$A269,I270="Yes",$A270,I271="Yes",$A271))</f>
        <v>Nurse</v>
      </c>
      <c r="J264" s="443" t="str" cm="1">
        <f t="array" ref="J264">IF(COUNTIF(J265:J271,"Yes")&lt;1,"Don't Know",_xlfn.IFS(J265="Yes",$A265,J266="Yes",$A266,J267="Yes",$A267,J268="Yes",$A268,J269="Yes",$A269,J270="Yes",$A270,J271="Yes",$A271))</f>
        <v>Community health worker</v>
      </c>
      <c r="K264" s="443" t="str" cm="1">
        <f t="array" ref="K264">IF(COUNTIF(K265:K271,"Yes")&lt;1,"Don't Know",_xlfn.IFS(K265="Yes",$A265,K266="Yes",$A266,K267="Yes",$A267,K268="Yes",$A268,K269="Yes",$A269,K270="Yes",$A270,K271="Yes",$A271))</f>
        <v>Community health worker</v>
      </c>
      <c r="L264" s="443" t="str" cm="1">
        <f t="array" ref="L264">IF(COUNTIF(L265:L271,"Yes")&lt;1,"Don't Know",_xlfn.IFS(L265="Yes",$A265,L266="Yes",$A266,L267="Yes",$A267,L268="Yes",$A268,L269="Yes",$A269,L270="Yes",$A270,L271="Yes",$A271))</f>
        <v>Nurse</v>
      </c>
      <c r="M264" s="443" t="str" cm="1">
        <f t="array" ref="M264">IF(COUNTIF(M265:M271,"Yes")&lt;1,"Don't Know",_xlfn.IFS(M265="Yes",$A265,M266="Yes",$A266,M267="Yes",$A267,M268="Yes",$A268,M269="Yes",$A269,M270="Yes",$A270,M271="Yes",$A271))</f>
        <v>Community health worker</v>
      </c>
      <c r="N264" s="443" t="str" cm="1">
        <f t="array" ref="N264">IF(COUNTIF(N265:N271,"Yes")&lt;1,"Don't Know",_xlfn.IFS(N265="Yes",$A265,N266="Yes",$A266,N267="Yes",$A267,N268="Yes",$A268,N269="Yes",$A269,N270="Yes",$A270,N271="Yes",$A271))</f>
        <v>Auxiliary nurse</v>
      </c>
      <c r="O264" s="443" t="str" cm="1">
        <f t="array" ref="O264">IF(COUNTIF(O265:O271,"Yes")&lt;1,"Don't Know",_xlfn.IFS(O265="Yes",$A265,O266="Yes",$A266,O267="Yes",$A267,O268="Yes",$A268,O269="Yes",$A269,O270="Yes",$A270,O271="Yes",$A271))</f>
        <v>Community health worker</v>
      </c>
      <c r="P264" s="443" t="str" cm="1">
        <f t="array" ref="P264">IF(COUNTIF(P265:P271,"Yes")&lt;1,"Don't Know",_xlfn.IFS(P265="Yes",$A265,P266="Yes",$A266,P267="Yes",$A267,P268="Yes",$A268,P269="Yes",$A269,P270="Yes",$A270,P271="Yes",$A271))</f>
        <v>Community health worker</v>
      </c>
      <c r="Q264" s="443" t="str" cm="1">
        <f t="array" ref="Q264">IF(COUNTIF(Q265:Q271,"Yes")&lt;1,"Don't Know",_xlfn.IFS(Q265="Yes",$A265,Q266="Yes",$A266,Q267="Yes",$A267,Q268="Yes",$A268,Q269="Yes",$A269,Q270="Yes",$A270,Q271="Yes",$A271))</f>
        <v>Community health worker</v>
      </c>
      <c r="R264" s="443" t="str" cm="1">
        <f t="array" ref="R264">IF(COUNTIF(R265:R271,"Yes")&lt;1,"Don't Know",_xlfn.IFS(R265="Yes",$A265,R266="Yes",$A266,R267="Yes",$A267,R268="Yes",$A268,R269="Yes",$A269,R270="Yes",$A270,R271="Yes",$A271))</f>
        <v>Community health worker</v>
      </c>
      <c r="S264" s="443" t="str" cm="1">
        <f t="array" ref="S264">IF(COUNTIF(S265:S271,"Yes")&lt;1,"Don't Know",_xlfn.IFS(S265="Yes",$A265,S266="Yes",$A266,S267="Yes",$A267,S268="Yes",$A268,S269="Yes",$A269,S270="Yes",$A270,S271="Yes",$A271))</f>
        <v>Community health worker</v>
      </c>
      <c r="T264" s="443" t="str" cm="1">
        <f t="array" ref="T264">IF(COUNTIF(T265:T271,"Yes")&lt;1,"Don't Know",_xlfn.IFS(T265="Yes",$A265,T266="Yes",$A266,T267="Yes",$A267,T268="Yes",$A268,T269="Yes",$A269,T270="Yes",$A270,T271="Yes",$A271))</f>
        <v>Community health worker</v>
      </c>
      <c r="U264" s="443" t="str" cm="1">
        <f t="array" ref="U264">IF(COUNTIF(U265:U271,"Yes")&lt;1,"Don't Know",_xlfn.IFS(U265="Yes",$A265,U266="Yes",$A266,U267="Yes",$A267,U268="Yes",$A268,U269="Yes",$A269,U270="Yes",$A270,U271="Yes",$A271))</f>
        <v>Community health worker</v>
      </c>
      <c r="V264" s="443" t="str" cm="1">
        <f t="array" ref="V264">IF(COUNTIF(V265:V271,"Yes")&lt;1,"Don't Know",_xlfn.IFS(V265="Yes",$A265,V266="Yes",$A266,V267="Yes",$A267,V268="Yes",$A268,V269="Yes",$A269,V270="Yes",$A270,V271="Yes",$A271))</f>
        <v>Auxiliary nurse</v>
      </c>
      <c r="W264" s="443" t="str" cm="1">
        <f t="array" ref="W264">IF(COUNTIF(W265:W271,"Yes")&lt;1,"Don't Know",_xlfn.IFS(W265="Yes",$A265,W266="Yes",$A266,W267="Yes",$A267,W268="Yes",$A268,W269="Yes",$A269,W270="Yes",$A270,W271="Yes",$A271))</f>
        <v>Community health worker</v>
      </c>
      <c r="X264" s="443" t="str" cm="1">
        <f t="array" ref="X264">IF(COUNTIF(X265:X271,"Yes")&lt;1,"Don't Know",_xlfn.IFS(X265="Yes",$A265,X266="Yes",$A266,X267="Yes",$A267,X268="Yes",$A268,X269="Yes",$A269,X270="Yes",$A270,X271="Yes",$A271))</f>
        <v>Community health worker</v>
      </c>
      <c r="Y264" s="443" t="str" cm="1">
        <f t="array" ref="Y264">IF(COUNTIF(Y265:Y271,"Yes")&lt;1,"Don't Know",_xlfn.IFS(Y265="Yes",$A265,Y266="Yes",$A266,Y267="Yes",$A267,Y268="Yes",$A268,Y269="Yes",$A269,Y270="Yes",$A270,Y271="Yes",$A271))</f>
        <v>Doctor</v>
      </c>
      <c r="Z264" s="443" t="str" cm="1">
        <f t="array" ref="Z264">IF(COUNTIF(Z265:Z271,"Yes")&lt;1,"Don't Know",_xlfn.IFS(Z265="Yes",$A265,Z266="Yes",$A266,Z267="Yes",$A267,Z268="Yes",$A268,Z269="Yes",$A269,Z270="Yes",$A270,Z271="Yes",$A271))</f>
        <v>Community health worker</v>
      </c>
      <c r="AA264" s="443" t="str" cm="1">
        <f t="array" ref="AA264">IF(COUNTIF(AA265:AA271,"Yes")&lt;1,"Don't Know",_xlfn.IFS(AA265="Yes",$A265,AA266="Yes",$A266,AA267="Yes",$A267,AA268="Yes",$A268,AA269="Yes",$A269,AA270="Yes",$A270,AA271="Yes",$A271))</f>
        <v>Auxiliary nurse midwife</v>
      </c>
      <c r="AB264" s="443" t="str" cm="1">
        <f t="array" ref="AB264">IF(COUNTIF(AB265:AB271,"Yes")&lt;1,"Don't Know",_xlfn.IFS(AB265="Yes",$A265,AB266="Yes",$A266,AB267="Yes",$A267,AB268="Yes",$A268,AB269="Yes",$A269,AB270="Yes",$A270,AB271="Yes",$A271))</f>
        <v>Community health worker</v>
      </c>
      <c r="AC264" s="443" t="str" cm="1">
        <f t="array" ref="AC264">IF(COUNTIF(AC265:AC271,"Yes")&lt;1,"Don't Know",_xlfn.IFS(AC265="Yes",$A265,AC266="Yes",$A266,AC267="Yes",$A267,AC268="Yes",$A268,AC269="Yes",$A269,AC270="Yes",$A270,AC271="Yes",$A271))</f>
        <v>Community health worker</v>
      </c>
      <c r="AD264" s="443" t="str" cm="1">
        <f t="array" ref="AD264">IF(COUNTIF(AD265:AD271,"Yes")&lt;1,"Don't Know",_xlfn.IFS(AD265="Yes",$A265,AD266="Yes",$A266,AD267="Yes",$A267,AD268="Yes",$A268,AD269="Yes",$A269,AD270="Yes",$A270,AD271="Yes",$A271))</f>
        <v>Nurse</v>
      </c>
      <c r="AE264" s="443" t="str" cm="1">
        <f t="array" ref="AE264">IF(COUNTIF(AE265:AE271,"Yes")&lt;1,"Don't Know",_xlfn.IFS(AE265="Yes",$A265,AE266="Yes",$A266,AE267="Yes",$A267,AE268="Yes",$A268,AE269="Yes",$A269,AE270="Yes",$A270,AE271="Yes",$A271))</f>
        <v>Community health worker</v>
      </c>
      <c r="AF264" s="443" t="str" cm="1">
        <f t="array" ref="AF264">IF(COUNTIF(AF265:AF271,"Yes")&lt;1,"Don't Know",_xlfn.IFS(AF265="Yes",$A265,AF266="Yes",$A266,AF267="Yes",$A267,AF268="Yes",$A268,AF269="Yes",$A269,AF270="Yes",$A270,AF271="Yes",$A271))</f>
        <v>Auxiliary nurse midwife</v>
      </c>
      <c r="AG264" s="443" t="str" cm="1">
        <f t="array" ref="AG264">IF(COUNTIF(AG265:AG271,"Yes")&lt;1,"Don't Know",_xlfn.IFS(AG265="Yes",$A265,AG266="Yes",$A266,AG267="Yes",$A267,AG268="Yes",$A268,AG269="Yes",$A269,AG270="Yes",$A270,AG271="Yes",$A271))</f>
        <v>Community health worker</v>
      </c>
      <c r="AH264" s="443" t="str" cm="1">
        <f t="array" ref="AH264">IF(COUNTIF(AH265:AH271,"Yes")&lt;1,"Don't Know",_xlfn.IFS(AH265="Yes",$A265,AH266="Yes",$A266,AH267="Yes",$A267,AH268="Yes",$A268,AH269="Yes",$A269,AH270="Yes",$A270,AH271="Yes",$A271))</f>
        <v>Community health worker</v>
      </c>
      <c r="AI264" s="443" t="str" cm="1">
        <f t="array" ref="AI264">IF(COUNTIF(AI265:AI271,"Yes")&lt;1,"Don't Know",_xlfn.IFS(AI265="Yes",$A265,AI266="Yes",$A266,AI267="Yes",$A267,AI268="Yes",$A268,AI269="Yes",$A269,AI270="Yes",$A270,AI271="Yes",$A271))</f>
        <v>Auxiliary nurse</v>
      </c>
      <c r="AJ264" s="443" t="str" cm="1">
        <f t="array" ref="AJ264">IF(COUNTIF(AJ265:AJ271,"Yes")&lt;1,"Don't Know",_xlfn.IFS(AJ265="Yes",$A265,AJ266="Yes",$A266,AJ267="Yes",$A267,AJ268="Yes",$A268,AJ269="Yes",$A269,AJ270="Yes",$A270,AJ271="Yes",$A271))</f>
        <v>Community health worker</v>
      </c>
      <c r="AK264" s="443" t="str" cm="1">
        <f t="array" ref="AK264">IF(COUNTIF(AK265:AK271,"Yes")&lt;1,"Don't Know",_xlfn.IFS(AK265="Yes",$A265,AK266="Yes",$A266,AK267="Yes",$A267,AK268="Yes",$A268,AK269="Yes",$A269,AK270="Yes",$A270,AK271="Yes",$A271))</f>
        <v>Community health worker</v>
      </c>
      <c r="AL264" s="443" t="str" cm="1">
        <f t="array" ref="AL264">IF(COUNTIF(AL265:AL271,"Yes")&lt;1,"Don't Know",_xlfn.IFS(AL265="Yes",$A265,AL266="Yes",$A266,AL267="Yes",$A267,AL268="Yes",$A268,AL269="Yes",$A269,AL270="Yes",$A270,AL271="Yes",$A271))</f>
        <v>Community health worker</v>
      </c>
      <c r="AM264" s="443" t="str" cm="1">
        <f t="array" ref="AM264">IF(COUNTIF(AM265:AM271,"Yes")&lt;1,"Don't Know",_xlfn.IFS(AM265="Yes",$A265,AM266="Yes",$A266,AM267="Yes",$A267,AM268="Yes",$A268,AM269="Yes",$A269,AM270="Yes",$A270,AM271="Yes",$A271))</f>
        <v>Community health worker</v>
      </c>
      <c r="AN264" s="443" t="str" cm="1">
        <f t="array" ref="AN264">IF(COUNTIF(AN265:AN271,"Yes")&lt;1,"Don't Know",_xlfn.IFS(AN265="Yes",$A265,AN266="Yes",$A266,AN267="Yes",$A267,AN268="Yes",$A268,AN269="Yes",$A269,AN270="Yes",$A270,AN271="Yes",$A271))</f>
        <v>Community health worker</v>
      </c>
      <c r="AO264" s="443" t="str" cm="1">
        <f t="array" ref="AO264">IF(COUNTIF(AO265:AO271,"Yes")&lt;1,"Don't Know",_xlfn.IFS(AO265="Yes",$A265,AO266="Yes",$A266,AO267="Yes",$A267,AO268="Yes",$A268,AO269="Yes",$A269,AO270="Yes",$A270,AO271="Yes",$A271))</f>
        <v>Community health worker</v>
      </c>
      <c r="AP264" s="443" t="str" cm="1">
        <f t="array" ref="AP264">IF(COUNTIF(AP265:AP271,"Yes")&lt;1,"Don't Know",_xlfn.IFS(AP265="Yes",$A265,AP266="Yes",$A266,AP267="Yes",$A267,AP268="Yes",$A268,AP269="Yes",$A269,AP270="Yes",$A270,AP271="Yes",$A271))</f>
        <v>Community health worker</v>
      </c>
      <c r="AQ264" s="443" t="str" cm="1">
        <f t="array" ref="AQ264">IF(COUNTIF(AQ265:AQ271,"Yes")&lt;1,"Don't Know",_xlfn.IFS(AQ265="Yes",$A265,AQ266="Yes",$A266,AQ267="Yes",$A267,AQ268="Yes",$A268,AQ269="Yes",$A269,AQ270="Yes",$A270,AQ271="Yes",$A271))</f>
        <v>Nurse</v>
      </c>
      <c r="AR264" s="443" t="str" cm="1">
        <f t="array" ref="AR264">IF(COUNTIF(AR265:AR271,"Yes")&lt;1,"Don't Know",_xlfn.IFS(AR265="Yes",$A265,AR266="Yes",$A266,AR267="Yes",$A267,AR268="Yes",$A268,AR269="Yes",$A269,AR270="Yes",$A270,AR271="Yes",$A271))</f>
        <v>Auxiliary nurse midwife</v>
      </c>
      <c r="AS264" s="443" t="str" cm="1">
        <f t="array" ref="AS264">IF(COUNTIF(AS265:AS271,"Yes")&lt;1,"Don't Know",_xlfn.IFS(AS265="Yes",$A265,AS266="Yes",$A266,AS267="Yes",$A267,AS268="Yes",$A268,AS269="Yes",$A269,AS270="Yes",$A270,AS271="Yes",$A271))</f>
        <v>Community health worker</v>
      </c>
      <c r="AT264" s="443" t="str" cm="1">
        <f t="array" ref="AT264">IF(COUNTIF(AT265:AT271,"Yes")&lt;1,"Don't Know",_xlfn.IFS(AT265="Yes",$A265,AT266="Yes",$A266,AT267="Yes",$A267,AT268="Yes",$A268,AT269="Yes",$A269,AT270="Yes",$A270,AT271="Yes",$A271))</f>
        <v>Community health worker</v>
      </c>
    </row>
    <row r="265" spans="1:46" ht="15">
      <c r="A265" s="387" t="s">
        <v>474</v>
      </c>
      <c r="B265" s="374">
        <v>0.70731707317073167</v>
      </c>
      <c r="C265" s="375">
        <f t="shared" ref="C265:C329" si="219">COUNTIF(E265:AT265,"Yes")</f>
        <v>29</v>
      </c>
      <c r="D265" s="388">
        <f>SUM($C$265:$C$271)</f>
        <v>41</v>
      </c>
      <c r="E265" s="325" t="s">
        <v>381</v>
      </c>
      <c r="F265" s="325" t="s">
        <v>381</v>
      </c>
      <c r="G265" s="325" t="s">
        <v>52</v>
      </c>
      <c r="H265" s="325" t="s">
        <v>52</v>
      </c>
      <c r="I265" s="325" t="s">
        <v>381</v>
      </c>
      <c r="J265" s="325" t="s">
        <v>52</v>
      </c>
      <c r="K265" s="325" t="s">
        <v>52</v>
      </c>
      <c r="L265" s="325" t="s">
        <v>381</v>
      </c>
      <c r="M265" s="325" t="s">
        <v>52</v>
      </c>
      <c r="N265" s="325" t="s">
        <v>381</v>
      </c>
      <c r="O265" s="325" t="s">
        <v>52</v>
      </c>
      <c r="P265" s="325" t="s">
        <v>52</v>
      </c>
      <c r="Q265" s="325" t="s">
        <v>52</v>
      </c>
      <c r="R265" s="325" t="s">
        <v>52</v>
      </c>
      <c r="S265" s="325" t="s">
        <v>52</v>
      </c>
      <c r="T265" s="325" t="s">
        <v>52</v>
      </c>
      <c r="U265" s="459" t="s">
        <v>52</v>
      </c>
      <c r="V265" s="333" t="s">
        <v>381</v>
      </c>
      <c r="W265" s="323" t="s">
        <v>52</v>
      </c>
      <c r="X265" s="325" t="s">
        <v>52</v>
      </c>
      <c r="Y265" s="325" t="s">
        <v>381</v>
      </c>
      <c r="Z265" s="325" t="s">
        <v>52</v>
      </c>
      <c r="AA265" s="325" t="s">
        <v>381</v>
      </c>
      <c r="AB265" s="325" t="s">
        <v>52</v>
      </c>
      <c r="AC265" s="325" t="s">
        <v>52</v>
      </c>
      <c r="AD265" s="325" t="s">
        <v>381</v>
      </c>
      <c r="AE265" s="325" t="s">
        <v>52</v>
      </c>
      <c r="AF265" s="325" t="s">
        <v>381</v>
      </c>
      <c r="AG265" s="325" t="s">
        <v>52</v>
      </c>
      <c r="AH265" s="325" t="s">
        <v>52</v>
      </c>
      <c r="AI265" s="325" t="s">
        <v>381</v>
      </c>
      <c r="AJ265" s="325" t="s">
        <v>52</v>
      </c>
      <c r="AK265" s="325" t="s">
        <v>52</v>
      </c>
      <c r="AL265" s="325" t="s">
        <v>52</v>
      </c>
      <c r="AM265" s="325" t="s">
        <v>52</v>
      </c>
      <c r="AN265" s="325" t="s">
        <v>52</v>
      </c>
      <c r="AO265" s="325" t="s">
        <v>52</v>
      </c>
      <c r="AP265" s="325" t="s">
        <v>52</v>
      </c>
      <c r="AQ265" s="325" t="s">
        <v>381</v>
      </c>
      <c r="AR265" s="325" t="s">
        <v>381</v>
      </c>
      <c r="AS265" s="325" t="s">
        <v>52</v>
      </c>
      <c r="AT265" s="325" t="s">
        <v>52</v>
      </c>
    </row>
    <row r="266" spans="1:46" ht="15">
      <c r="A266" s="387" t="s">
        <v>475</v>
      </c>
      <c r="B266" s="374">
        <v>7.3170731707317069E-2</v>
      </c>
      <c r="C266" s="375">
        <f t="shared" si="219"/>
        <v>3</v>
      </c>
      <c r="D266" s="388">
        <f t="shared" ref="D266:D271" si="220">SUM($C$265:$C$271)</f>
        <v>41</v>
      </c>
      <c r="E266" s="325" t="s">
        <v>381</v>
      </c>
      <c r="F266" s="325" t="s">
        <v>381</v>
      </c>
      <c r="G266" s="325" t="s">
        <v>381</v>
      </c>
      <c r="H266" s="325" t="s">
        <v>381</v>
      </c>
      <c r="I266" s="325" t="s">
        <v>381</v>
      </c>
      <c r="J266" s="325" t="s">
        <v>381</v>
      </c>
      <c r="K266" s="325" t="s">
        <v>381</v>
      </c>
      <c r="L266" s="325" t="s">
        <v>381</v>
      </c>
      <c r="M266" s="325" t="s">
        <v>381</v>
      </c>
      <c r="N266" s="325" t="s">
        <v>52</v>
      </c>
      <c r="O266" s="325" t="s">
        <v>381</v>
      </c>
      <c r="P266" s="325" t="s">
        <v>381</v>
      </c>
      <c r="Q266" s="325" t="s">
        <v>381</v>
      </c>
      <c r="R266" s="325" t="s">
        <v>381</v>
      </c>
      <c r="S266" s="325" t="s">
        <v>381</v>
      </c>
      <c r="T266" s="325" t="s">
        <v>381</v>
      </c>
      <c r="U266" s="459" t="s">
        <v>381</v>
      </c>
      <c r="V266" s="333" t="s">
        <v>52</v>
      </c>
      <c r="W266" s="323" t="s">
        <v>381</v>
      </c>
      <c r="X266" s="325" t="s">
        <v>381</v>
      </c>
      <c r="Y266" s="325" t="s">
        <v>381</v>
      </c>
      <c r="Z266" s="325" t="s">
        <v>381</v>
      </c>
      <c r="AA266" s="325" t="s">
        <v>381</v>
      </c>
      <c r="AB266" s="325" t="s">
        <v>381</v>
      </c>
      <c r="AC266" s="325" t="s">
        <v>381</v>
      </c>
      <c r="AD266" s="325" t="s">
        <v>381</v>
      </c>
      <c r="AE266" s="325" t="s">
        <v>381</v>
      </c>
      <c r="AF266" s="325" t="s">
        <v>381</v>
      </c>
      <c r="AG266" s="325" t="s">
        <v>381</v>
      </c>
      <c r="AH266" s="325" t="s">
        <v>381</v>
      </c>
      <c r="AI266" s="325" t="s">
        <v>52</v>
      </c>
      <c r="AJ266" s="325" t="s">
        <v>381</v>
      </c>
      <c r="AK266" s="325" t="s">
        <v>381</v>
      </c>
      <c r="AL266" s="325" t="s">
        <v>381</v>
      </c>
      <c r="AM266" s="325" t="s">
        <v>381</v>
      </c>
      <c r="AN266" s="325" t="s">
        <v>381</v>
      </c>
      <c r="AO266" s="325" t="s">
        <v>381</v>
      </c>
      <c r="AP266" s="325" t="s">
        <v>381</v>
      </c>
      <c r="AQ266" s="325" t="s">
        <v>381</v>
      </c>
      <c r="AR266" s="325" t="s">
        <v>381</v>
      </c>
      <c r="AS266" s="325" t="s">
        <v>381</v>
      </c>
      <c r="AT266" s="325" t="s">
        <v>381</v>
      </c>
    </row>
    <row r="267" spans="1:46" ht="15">
      <c r="A267" s="387" t="s">
        <v>476</v>
      </c>
      <c r="B267" s="374">
        <v>7.3170731707317069E-2</v>
      </c>
      <c r="C267" s="375">
        <f t="shared" si="219"/>
        <v>3</v>
      </c>
      <c r="D267" s="388">
        <f t="shared" si="220"/>
        <v>41</v>
      </c>
      <c r="E267" s="325" t="s">
        <v>381</v>
      </c>
      <c r="F267" s="325" t="s">
        <v>381</v>
      </c>
      <c r="G267" s="325" t="s">
        <v>381</v>
      </c>
      <c r="H267" s="325" t="s">
        <v>381</v>
      </c>
      <c r="I267" s="325" t="s">
        <v>381</v>
      </c>
      <c r="J267" s="325" t="s">
        <v>381</v>
      </c>
      <c r="K267" s="325" t="s">
        <v>381</v>
      </c>
      <c r="L267" s="325" t="s">
        <v>381</v>
      </c>
      <c r="M267" s="325" t="s">
        <v>381</v>
      </c>
      <c r="N267" s="325" t="s">
        <v>381</v>
      </c>
      <c r="O267" s="325" t="s">
        <v>381</v>
      </c>
      <c r="P267" s="325" t="s">
        <v>381</v>
      </c>
      <c r="Q267" s="325" t="s">
        <v>381</v>
      </c>
      <c r="R267" s="325" t="s">
        <v>381</v>
      </c>
      <c r="S267" s="325" t="s">
        <v>381</v>
      </c>
      <c r="T267" s="325" t="s">
        <v>381</v>
      </c>
      <c r="U267" s="459" t="s">
        <v>381</v>
      </c>
      <c r="V267" s="333" t="s">
        <v>381</v>
      </c>
      <c r="W267" s="323" t="s">
        <v>381</v>
      </c>
      <c r="X267" s="325" t="s">
        <v>381</v>
      </c>
      <c r="Y267" s="325" t="s">
        <v>381</v>
      </c>
      <c r="Z267" s="325" t="s">
        <v>381</v>
      </c>
      <c r="AA267" s="325" t="s">
        <v>52</v>
      </c>
      <c r="AB267" s="325" t="s">
        <v>381</v>
      </c>
      <c r="AC267" s="325" t="s">
        <v>381</v>
      </c>
      <c r="AD267" s="325" t="s">
        <v>381</v>
      </c>
      <c r="AE267" s="325" t="s">
        <v>381</v>
      </c>
      <c r="AF267" s="325" t="s">
        <v>52</v>
      </c>
      <c r="AG267" s="325" t="s">
        <v>381</v>
      </c>
      <c r="AH267" s="325" t="s">
        <v>381</v>
      </c>
      <c r="AI267" s="325" t="s">
        <v>381</v>
      </c>
      <c r="AJ267" s="325" t="s">
        <v>381</v>
      </c>
      <c r="AK267" s="325" t="s">
        <v>381</v>
      </c>
      <c r="AL267" s="325" t="s">
        <v>381</v>
      </c>
      <c r="AM267" s="325" t="s">
        <v>381</v>
      </c>
      <c r="AN267" s="325" t="s">
        <v>381</v>
      </c>
      <c r="AO267" s="325" t="s">
        <v>381</v>
      </c>
      <c r="AP267" s="325" t="s">
        <v>381</v>
      </c>
      <c r="AQ267" s="325" t="s">
        <v>381</v>
      </c>
      <c r="AR267" s="325" t="s">
        <v>52</v>
      </c>
      <c r="AS267" s="325" t="s">
        <v>381</v>
      </c>
      <c r="AT267" s="325" t="s">
        <v>381</v>
      </c>
    </row>
    <row r="268" spans="1:46" ht="15">
      <c r="A268" s="387" t="s">
        <v>152</v>
      </c>
      <c r="B268" s="374">
        <v>9.7560975609756101E-2</v>
      </c>
      <c r="C268" s="375">
        <f t="shared" si="219"/>
        <v>4</v>
      </c>
      <c r="D268" s="388">
        <f t="shared" si="220"/>
        <v>41</v>
      </c>
      <c r="E268" s="325" t="s">
        <v>381</v>
      </c>
      <c r="F268" s="325" t="s">
        <v>381</v>
      </c>
      <c r="G268" s="325" t="s">
        <v>381</v>
      </c>
      <c r="H268" s="325" t="s">
        <v>381</v>
      </c>
      <c r="I268" s="325" t="s">
        <v>52</v>
      </c>
      <c r="J268" s="325" t="s">
        <v>381</v>
      </c>
      <c r="K268" s="325" t="s">
        <v>381</v>
      </c>
      <c r="L268" s="325" t="s">
        <v>52</v>
      </c>
      <c r="M268" s="325" t="s">
        <v>381</v>
      </c>
      <c r="N268" s="325" t="s">
        <v>381</v>
      </c>
      <c r="O268" s="325" t="s">
        <v>381</v>
      </c>
      <c r="P268" s="325" t="s">
        <v>381</v>
      </c>
      <c r="Q268" s="325" t="s">
        <v>381</v>
      </c>
      <c r="R268" s="325" t="s">
        <v>381</v>
      </c>
      <c r="S268" s="325" t="s">
        <v>381</v>
      </c>
      <c r="T268" s="325" t="s">
        <v>381</v>
      </c>
      <c r="U268" s="459" t="s">
        <v>381</v>
      </c>
      <c r="V268" s="333" t="s">
        <v>381</v>
      </c>
      <c r="W268" s="323" t="s">
        <v>381</v>
      </c>
      <c r="X268" s="325" t="s">
        <v>381</v>
      </c>
      <c r="Y268" s="325" t="s">
        <v>381</v>
      </c>
      <c r="Z268" s="325" t="s">
        <v>381</v>
      </c>
      <c r="AA268" s="325" t="s">
        <v>381</v>
      </c>
      <c r="AB268" s="325" t="s">
        <v>381</v>
      </c>
      <c r="AC268" s="325" t="s">
        <v>381</v>
      </c>
      <c r="AD268" s="325" t="s">
        <v>52</v>
      </c>
      <c r="AE268" s="325" t="s">
        <v>381</v>
      </c>
      <c r="AF268" s="325" t="s">
        <v>381</v>
      </c>
      <c r="AG268" s="325" t="s">
        <v>381</v>
      </c>
      <c r="AH268" s="325" t="s">
        <v>381</v>
      </c>
      <c r="AI268" s="325" t="s">
        <v>381</v>
      </c>
      <c r="AJ268" s="325" t="s">
        <v>381</v>
      </c>
      <c r="AK268" s="325" t="s">
        <v>381</v>
      </c>
      <c r="AL268" s="325" t="s">
        <v>381</v>
      </c>
      <c r="AM268" s="325" t="s">
        <v>381</v>
      </c>
      <c r="AN268" s="325" t="s">
        <v>381</v>
      </c>
      <c r="AO268" s="325" t="s">
        <v>381</v>
      </c>
      <c r="AP268" s="325" t="s">
        <v>381</v>
      </c>
      <c r="AQ268" s="325" t="s">
        <v>52</v>
      </c>
      <c r="AR268" s="325" t="s">
        <v>381</v>
      </c>
      <c r="AS268" s="325" t="s">
        <v>381</v>
      </c>
      <c r="AT268" s="325" t="s">
        <v>381</v>
      </c>
    </row>
    <row r="269" spans="1:46" ht="15">
      <c r="A269" s="387" t="s">
        <v>153</v>
      </c>
      <c r="B269" s="374">
        <v>2.4390243902439025E-2</v>
      </c>
      <c r="C269" s="375">
        <f t="shared" si="219"/>
        <v>1</v>
      </c>
      <c r="D269" s="388">
        <f t="shared" si="220"/>
        <v>41</v>
      </c>
      <c r="E269" s="325" t="s">
        <v>381</v>
      </c>
      <c r="F269" s="325" t="s">
        <v>52</v>
      </c>
      <c r="G269" s="325" t="s">
        <v>381</v>
      </c>
      <c r="H269" s="325" t="s">
        <v>381</v>
      </c>
      <c r="I269" s="325" t="s">
        <v>381</v>
      </c>
      <c r="J269" s="325" t="s">
        <v>381</v>
      </c>
      <c r="K269" s="325" t="s">
        <v>381</v>
      </c>
      <c r="L269" s="325" t="s">
        <v>381</v>
      </c>
      <c r="M269" s="325" t="s">
        <v>381</v>
      </c>
      <c r="N269" s="325" t="s">
        <v>381</v>
      </c>
      <c r="O269" s="325" t="s">
        <v>381</v>
      </c>
      <c r="P269" s="325" t="s">
        <v>381</v>
      </c>
      <c r="Q269" s="325" t="s">
        <v>381</v>
      </c>
      <c r="R269" s="325" t="s">
        <v>381</v>
      </c>
      <c r="S269" s="325" t="s">
        <v>381</v>
      </c>
      <c r="T269" s="325" t="s">
        <v>381</v>
      </c>
      <c r="U269" s="459" t="s">
        <v>381</v>
      </c>
      <c r="V269" s="333" t="s">
        <v>381</v>
      </c>
      <c r="W269" s="323" t="s">
        <v>381</v>
      </c>
      <c r="X269" s="325" t="s">
        <v>381</v>
      </c>
      <c r="Y269" s="325" t="s">
        <v>381</v>
      </c>
      <c r="Z269" s="325" t="s">
        <v>381</v>
      </c>
      <c r="AA269" s="325" t="s">
        <v>381</v>
      </c>
      <c r="AB269" s="325" t="s">
        <v>381</v>
      </c>
      <c r="AC269" s="325" t="s">
        <v>381</v>
      </c>
      <c r="AD269" s="325" t="s">
        <v>381</v>
      </c>
      <c r="AE269" s="325" t="s">
        <v>381</v>
      </c>
      <c r="AF269" s="325" t="s">
        <v>381</v>
      </c>
      <c r="AG269" s="325" t="s">
        <v>381</v>
      </c>
      <c r="AH269" s="325" t="s">
        <v>381</v>
      </c>
      <c r="AI269" s="325" t="s">
        <v>381</v>
      </c>
      <c r="AJ269" s="325" t="s">
        <v>381</v>
      </c>
      <c r="AK269" s="325" t="s">
        <v>381</v>
      </c>
      <c r="AL269" s="325" t="s">
        <v>381</v>
      </c>
      <c r="AM269" s="325" t="s">
        <v>381</v>
      </c>
      <c r="AN269" s="325" t="s">
        <v>381</v>
      </c>
      <c r="AO269" s="325" t="s">
        <v>381</v>
      </c>
      <c r="AP269" s="325" t="s">
        <v>381</v>
      </c>
      <c r="AQ269" s="325" t="s">
        <v>381</v>
      </c>
      <c r="AR269" s="325" t="s">
        <v>381</v>
      </c>
      <c r="AS269" s="325" t="s">
        <v>381</v>
      </c>
      <c r="AT269" s="325" t="s">
        <v>381</v>
      </c>
    </row>
    <row r="270" spans="1:46" ht="15">
      <c r="A270" s="387" t="s">
        <v>477</v>
      </c>
      <c r="B270" s="374">
        <v>0</v>
      </c>
      <c r="C270" s="375">
        <f t="shared" si="219"/>
        <v>0</v>
      </c>
      <c r="D270" s="388">
        <f t="shared" si="220"/>
        <v>41</v>
      </c>
      <c r="E270" s="325" t="s">
        <v>381</v>
      </c>
      <c r="F270" s="325" t="s">
        <v>381</v>
      </c>
      <c r="G270" s="325" t="s">
        <v>381</v>
      </c>
      <c r="H270" s="325" t="s">
        <v>381</v>
      </c>
      <c r="I270" s="325" t="s">
        <v>381</v>
      </c>
      <c r="J270" s="325" t="s">
        <v>381</v>
      </c>
      <c r="K270" s="325" t="s">
        <v>381</v>
      </c>
      <c r="L270" s="325" t="s">
        <v>381</v>
      </c>
      <c r="M270" s="325" t="s">
        <v>381</v>
      </c>
      <c r="N270" s="325" t="s">
        <v>381</v>
      </c>
      <c r="O270" s="325" t="s">
        <v>381</v>
      </c>
      <c r="P270" s="325" t="s">
        <v>381</v>
      </c>
      <c r="Q270" s="325" t="s">
        <v>381</v>
      </c>
      <c r="R270" s="325" t="s">
        <v>381</v>
      </c>
      <c r="S270" s="325" t="s">
        <v>381</v>
      </c>
      <c r="T270" s="325" t="s">
        <v>381</v>
      </c>
      <c r="U270" s="459" t="s">
        <v>381</v>
      </c>
      <c r="V270" s="333" t="s">
        <v>381</v>
      </c>
      <c r="W270" s="323" t="s">
        <v>381</v>
      </c>
      <c r="X270" s="325" t="s">
        <v>381</v>
      </c>
      <c r="Y270" s="325" t="s">
        <v>381</v>
      </c>
      <c r="Z270" s="325" t="s">
        <v>381</v>
      </c>
      <c r="AA270" s="325" t="s">
        <v>381</v>
      </c>
      <c r="AB270" s="325" t="s">
        <v>381</v>
      </c>
      <c r="AC270" s="325" t="s">
        <v>381</v>
      </c>
      <c r="AD270" s="325" t="s">
        <v>381</v>
      </c>
      <c r="AE270" s="325" t="s">
        <v>381</v>
      </c>
      <c r="AF270" s="325" t="s">
        <v>381</v>
      </c>
      <c r="AG270" s="325" t="s">
        <v>381</v>
      </c>
      <c r="AH270" s="325" t="s">
        <v>381</v>
      </c>
      <c r="AI270" s="325" t="s">
        <v>381</v>
      </c>
      <c r="AJ270" s="325" t="s">
        <v>381</v>
      </c>
      <c r="AK270" s="325" t="s">
        <v>381</v>
      </c>
      <c r="AL270" s="325" t="s">
        <v>381</v>
      </c>
      <c r="AM270" s="325" t="s">
        <v>381</v>
      </c>
      <c r="AN270" s="325" t="s">
        <v>381</v>
      </c>
      <c r="AO270" s="325" t="s">
        <v>381</v>
      </c>
      <c r="AP270" s="325" t="s">
        <v>381</v>
      </c>
      <c r="AQ270" s="325" t="s">
        <v>381</v>
      </c>
      <c r="AR270" s="325" t="s">
        <v>381</v>
      </c>
      <c r="AS270" s="325" t="s">
        <v>381</v>
      </c>
      <c r="AT270" s="325" t="s">
        <v>381</v>
      </c>
    </row>
    <row r="271" spans="1:46" ht="15">
      <c r="A271" s="442" t="s">
        <v>154</v>
      </c>
      <c r="B271" s="374">
        <v>2.4390243902439025E-2</v>
      </c>
      <c r="C271" s="375">
        <f t="shared" si="219"/>
        <v>1</v>
      </c>
      <c r="D271" s="388">
        <f t="shared" si="220"/>
        <v>41</v>
      </c>
      <c r="E271" s="325" t="s">
        <v>381</v>
      </c>
      <c r="F271" s="325" t="s">
        <v>381</v>
      </c>
      <c r="G271" s="325" t="s">
        <v>381</v>
      </c>
      <c r="H271" s="325" t="s">
        <v>381</v>
      </c>
      <c r="I271" s="325" t="s">
        <v>381</v>
      </c>
      <c r="J271" s="325" t="s">
        <v>381</v>
      </c>
      <c r="K271" s="325" t="s">
        <v>381</v>
      </c>
      <c r="L271" s="325" t="s">
        <v>381</v>
      </c>
      <c r="M271" s="325" t="s">
        <v>381</v>
      </c>
      <c r="N271" s="325" t="s">
        <v>381</v>
      </c>
      <c r="O271" s="325" t="s">
        <v>381</v>
      </c>
      <c r="P271" s="325" t="s">
        <v>381</v>
      </c>
      <c r="Q271" s="325" t="s">
        <v>381</v>
      </c>
      <c r="R271" s="325" t="s">
        <v>381</v>
      </c>
      <c r="S271" s="325" t="s">
        <v>381</v>
      </c>
      <c r="T271" s="325" t="s">
        <v>381</v>
      </c>
      <c r="U271" s="459" t="s">
        <v>381</v>
      </c>
      <c r="V271" s="333" t="s">
        <v>381</v>
      </c>
      <c r="W271" s="323" t="s">
        <v>381</v>
      </c>
      <c r="X271" s="325" t="s">
        <v>381</v>
      </c>
      <c r="Y271" s="325" t="s">
        <v>52</v>
      </c>
      <c r="Z271" s="325" t="s">
        <v>381</v>
      </c>
      <c r="AA271" s="325" t="s">
        <v>381</v>
      </c>
      <c r="AB271" s="325" t="s">
        <v>381</v>
      </c>
      <c r="AC271" s="325" t="s">
        <v>381</v>
      </c>
      <c r="AD271" s="325" t="s">
        <v>381</v>
      </c>
      <c r="AE271" s="325" t="s">
        <v>381</v>
      </c>
      <c r="AF271" s="325" t="s">
        <v>381</v>
      </c>
      <c r="AG271" s="325" t="s">
        <v>381</v>
      </c>
      <c r="AH271" s="325" t="s">
        <v>381</v>
      </c>
      <c r="AI271" s="325" t="s">
        <v>381</v>
      </c>
      <c r="AJ271" s="325" t="s">
        <v>381</v>
      </c>
      <c r="AK271" s="325" t="s">
        <v>381</v>
      </c>
      <c r="AL271" s="325" t="s">
        <v>381</v>
      </c>
      <c r="AM271" s="325" t="s">
        <v>381</v>
      </c>
      <c r="AN271" s="325" t="s">
        <v>381</v>
      </c>
      <c r="AO271" s="325" t="s">
        <v>381</v>
      </c>
      <c r="AP271" s="325" t="s">
        <v>381</v>
      </c>
      <c r="AQ271" s="325" t="s">
        <v>381</v>
      </c>
      <c r="AR271" s="325" t="s">
        <v>381</v>
      </c>
      <c r="AS271" s="325" t="s">
        <v>381</v>
      </c>
      <c r="AT271" s="325" t="s">
        <v>381</v>
      </c>
    </row>
    <row r="272" spans="1:46" ht="15">
      <c r="A272" s="534" t="s">
        <v>478</v>
      </c>
      <c r="B272" s="535"/>
      <c r="C272" s="535"/>
      <c r="D272" s="536"/>
      <c r="E272" s="535"/>
      <c r="F272" s="443" t="str" cm="1">
        <f t="array" ref="F272">IF(COUNTIF(F273:F279,"Yes")&lt;1,"Don't Know",_xlfn.IFS(F273="Yes",$A273,F274="Yes",$A274,F275="Yes",$A275,F276="Yes",$A276,F277="Yes",$A277,F278="Yes",$A278,F279="Yes",$A279))</f>
        <v>Pharmacist</v>
      </c>
      <c r="G272" s="443" t="str" cm="1">
        <f t="array" ref="G272">IF(COUNTIF(G273:G279,"Yes")&lt;1,"Don't Know",_xlfn.IFS(G273="Yes",$A273,G274="Yes",$A274,G275="Yes",$A275,G276="Yes",$A276,G277="Yes",$A277,G278="Yes",$A278,G279="Yes",$A279))</f>
        <v>Community health worker</v>
      </c>
      <c r="H272" s="443" t="str" cm="1">
        <f t="array" ref="H272">IF(COUNTIF(H273:H279,"Yes")&lt;1,"Don't Know",_xlfn.IFS(H273="Yes",$A273,H274="Yes",$A274,H275="Yes",$A275,H276="Yes",$A276,H277="Yes",$A277,H278="Yes",$A278,H279="Yes",$A279))</f>
        <v>Community health worker</v>
      </c>
      <c r="I272" s="443" t="str" cm="1">
        <f t="array" ref="I272">IF(COUNTIF(I273:I279,"Yes")&lt;1,"Don't Know",_xlfn.IFS(I273="Yes",$A273,I274="Yes",$A274,I275="Yes",$A275,I276="Yes",$A276,I277="Yes",$A277,I278="Yes",$A278,I279="Yes",$A279))</f>
        <v>Nurse</v>
      </c>
      <c r="J272" s="443" t="str" cm="1">
        <f t="array" ref="J272">IF(COUNTIF(J273:J279,"Yes")&lt;1,"Don't Know",_xlfn.IFS(J273="Yes",$A273,J274="Yes",$A274,J275="Yes",$A275,J276="Yes",$A276,J277="Yes",$A277,J278="Yes",$A278,J279="Yes",$A279))</f>
        <v>Community health worker</v>
      </c>
      <c r="K272" s="443" t="str" cm="1">
        <f t="array" ref="K272">IF(COUNTIF(K273:K279,"Yes")&lt;1,"Don't Know",_xlfn.IFS(K273="Yes",$A273,K274="Yes",$A274,K275="Yes",$A275,K276="Yes",$A276,K277="Yes",$A277,K278="Yes",$A278,K279="Yes",$A279))</f>
        <v>Community health worker</v>
      </c>
      <c r="L272" s="443" t="str" cm="1">
        <f t="array" ref="L272">IF(COUNTIF(L273:L279,"Yes")&lt;1,"Don't Know",_xlfn.IFS(L273="Yes",$A273,L274="Yes",$A274,L275="Yes",$A275,L276="Yes",$A276,L277="Yes",$A277,L278="Yes",$A278,L279="Yes",$A279))</f>
        <v>Nurse</v>
      </c>
      <c r="M272" s="443" t="str" cm="1">
        <f t="array" ref="M272">IF(COUNTIF(M273:M279,"Yes")&lt;1,"Don't Know",_xlfn.IFS(M273="Yes",$A273,M274="Yes",$A274,M275="Yes",$A275,M276="Yes",$A276,M277="Yes",$A277,M278="Yes",$A278,M279="Yes",$A279))</f>
        <v>Auxiliary nurse midwife</v>
      </c>
      <c r="N272" s="443" t="str" cm="1">
        <f t="array" ref="N272">IF(COUNTIF(N273:N279,"Yes")&lt;1,"Don't Know",_xlfn.IFS(N273="Yes",$A273,N274="Yes",$A274,N275="Yes",$A275,N276="Yes",$A276,N277="Yes",$A277,N278="Yes",$A278,N279="Yes",$A279))</f>
        <v>Auxiliary nurse</v>
      </c>
      <c r="O272" s="443" t="str" cm="1">
        <f t="array" ref="O272">IF(COUNTIF(O273:O279,"Yes")&lt;1,"Don't Know",_xlfn.IFS(O273="Yes",$A273,O274="Yes",$A274,O275="Yes",$A275,O276="Yes",$A276,O277="Yes",$A277,O278="Yes",$A278,O279="Yes",$A279))</f>
        <v>Community health worker</v>
      </c>
      <c r="P272" s="443" t="str" cm="1">
        <f t="array" ref="P272">IF(COUNTIF(P273:P279,"Yes")&lt;1,"Don't Know",_xlfn.IFS(P273="Yes",$A273,P274="Yes",$A274,P275="Yes",$A275,P276="Yes",$A276,P277="Yes",$A277,P278="Yes",$A278,P279="Yes",$A279))</f>
        <v>Community health worker</v>
      </c>
      <c r="Q272" s="443" t="str" cm="1">
        <f t="array" ref="Q272">IF(COUNTIF(Q273:Q279,"Yes")&lt;1,"Don't Know",_xlfn.IFS(Q273="Yes",$A273,Q274="Yes",$A274,Q275="Yes",$A275,Q276="Yes",$A276,Q277="Yes",$A277,Q278="Yes",$A278,Q279="Yes",$A279))</f>
        <v>Community health worker</v>
      </c>
      <c r="R272" s="443" t="str" cm="1">
        <f t="array" ref="R272">IF(COUNTIF(R273:R279,"Yes")&lt;1,"Don't Know",_xlfn.IFS(R273="Yes",$A273,R274="Yes",$A274,R275="Yes",$A275,R276="Yes",$A276,R277="Yes",$A277,R278="Yes",$A278,R279="Yes",$A279))</f>
        <v>Community health worker</v>
      </c>
      <c r="S272" s="443" t="str" cm="1">
        <f t="array" ref="S272">IF(COUNTIF(S273:S279,"Yes")&lt;1,"Don't Know",_xlfn.IFS(S273="Yes",$A273,S274="Yes",$A274,S275="Yes",$A275,S276="Yes",$A276,S277="Yes",$A277,S278="Yes",$A278,S279="Yes",$A279))</f>
        <v>Don't Know</v>
      </c>
      <c r="T272" s="443" t="str" cm="1">
        <f t="array" ref="T272">IF(COUNTIF(T273:T279,"Yes")&lt;1,"Don't Know",_xlfn.IFS(T273="Yes",$A273,T274="Yes",$A274,T275="Yes",$A275,T276="Yes",$A276,T277="Yes",$A277,T278="Yes",$A278,T279="Yes",$A279))</f>
        <v>Community health worker</v>
      </c>
      <c r="U272" s="443" t="str" cm="1">
        <f t="array" ref="U272">IF(COUNTIF(U273:U279,"Yes")&lt;1,"Don't Know",_xlfn.IFS(U273="Yes",$A273,U274="Yes",$A274,U275="Yes",$A275,U276="Yes",$A276,U277="Yes",$A277,U278="Yes",$A278,U279="Yes",$A279))</f>
        <v>Community health worker</v>
      </c>
      <c r="V272" s="443" t="str" cm="1">
        <f t="array" ref="V272">IF(COUNTIF(V273:V279,"Yes")&lt;1,"Don't Know",_xlfn.IFS(V273="Yes",$A273,V274="Yes",$A274,V275="Yes",$A275,V276="Yes",$A276,V277="Yes",$A277,V278="Yes",$A278,V279="Yes",$A279))</f>
        <v>Auxiliary nurse</v>
      </c>
      <c r="W272" s="443" t="str" cm="1">
        <f t="array" ref="W272">IF(COUNTIF(W273:W279,"Yes")&lt;1,"Don't Know",_xlfn.IFS(W273="Yes",$A273,W274="Yes",$A274,W275="Yes",$A275,W276="Yes",$A276,W277="Yes",$A277,W278="Yes",$A278,W279="Yes",$A279))</f>
        <v>Don't Know</v>
      </c>
      <c r="X272" s="443" t="str" cm="1">
        <f t="array" ref="X272">IF(COUNTIF(X273:X279,"Yes")&lt;1,"Don't Know",_xlfn.IFS(X273="Yes",$A273,X274="Yes",$A274,X275="Yes",$A275,X276="Yes",$A276,X277="Yes",$A277,X278="Yes",$A278,X279="Yes",$A279))</f>
        <v>Community health worker</v>
      </c>
      <c r="Y272" s="443" t="str" cm="1">
        <f t="array" ref="Y272">IF(COUNTIF(Y273:Y279,"Yes")&lt;1,"Don't Know",_xlfn.IFS(Y273="Yes",$A273,Y274="Yes",$A274,Y275="Yes",$A275,Y276="Yes",$A276,Y277="Yes",$A277,Y278="Yes",$A278,Y279="Yes",$A279))</f>
        <v>Doctor</v>
      </c>
      <c r="Z272" s="443" t="str" cm="1">
        <f t="array" ref="Z272">IF(COUNTIF(Z273:Z279,"Yes")&lt;1,"Don't Know",_xlfn.IFS(Z273="Yes",$A273,Z274="Yes",$A274,Z275="Yes",$A275,Z276="Yes",$A276,Z277="Yes",$A277,Z278="Yes",$A278,Z279="Yes",$A279))</f>
        <v>Community health worker</v>
      </c>
      <c r="AA272" s="443" t="str" cm="1">
        <f t="array" ref="AA272">IF(COUNTIF(AA273:AA279,"Yes")&lt;1,"Don't Know",_xlfn.IFS(AA273="Yes",$A273,AA274="Yes",$A274,AA275="Yes",$A275,AA276="Yes",$A276,AA277="Yes",$A277,AA278="Yes",$A278,AA279="Yes",$A279))</f>
        <v>Community health worker</v>
      </c>
      <c r="AB272" s="443" t="str" cm="1">
        <f t="array" ref="AB272">IF(COUNTIF(AB273:AB279,"Yes")&lt;1,"Don't Know",_xlfn.IFS(AB273="Yes",$A273,AB274="Yes",$A274,AB275="Yes",$A275,AB276="Yes",$A276,AB277="Yes",$A277,AB278="Yes",$A278,AB279="Yes",$A279))</f>
        <v>Community health worker</v>
      </c>
      <c r="AC272" s="443" t="str" cm="1">
        <f t="array" ref="AC272">IF(COUNTIF(AC273:AC279,"Yes")&lt;1,"Don't Know",_xlfn.IFS(AC273="Yes",$A273,AC274="Yes",$A274,AC275="Yes",$A275,AC276="Yes",$A276,AC277="Yes",$A277,AC278="Yes",$A278,AC279="Yes",$A279))</f>
        <v>Community health worker</v>
      </c>
      <c r="AD272" s="443" t="str" cm="1">
        <f t="array" ref="AD272">IF(COUNTIF(AD273:AD279,"Yes")&lt;1,"Don't Know",_xlfn.IFS(AD273="Yes",$A273,AD274="Yes",$A274,AD275="Yes",$A275,AD276="Yes",$A276,AD277="Yes",$A277,AD278="Yes",$A278,AD279="Yes",$A279))</f>
        <v>Nurse</v>
      </c>
      <c r="AE272" s="443" t="str" cm="1">
        <f t="array" ref="AE272">IF(COUNTIF(AE273:AE279,"Yes")&lt;1,"Don't Know",_xlfn.IFS(AE273="Yes",$A273,AE274="Yes",$A274,AE275="Yes",$A275,AE276="Yes",$A276,AE277="Yes",$A277,AE278="Yes",$A278,AE279="Yes",$A279))</f>
        <v>Community health worker</v>
      </c>
      <c r="AF272" s="443" t="str" cm="1">
        <f t="array" ref="AF272">IF(COUNTIF(AF273:AF279,"Yes")&lt;1,"Don't Know",_xlfn.IFS(AF273="Yes",$A273,AF274="Yes",$A274,AF275="Yes",$A275,AF276="Yes",$A276,AF277="Yes",$A277,AF278="Yes",$A278,AF279="Yes",$A279))</f>
        <v>Auxiliary nurse midwife</v>
      </c>
      <c r="AG272" s="443" t="str" cm="1">
        <f t="array" ref="AG272">IF(COUNTIF(AG273:AG279,"Yes")&lt;1,"Don't Know",_xlfn.IFS(AG273="Yes",$A273,AG274="Yes",$A274,AG275="Yes",$A275,AG276="Yes",$A276,AG277="Yes",$A277,AG278="Yes",$A278,AG279="Yes",$A279))</f>
        <v>Community health worker</v>
      </c>
      <c r="AH272" s="443" t="str" cm="1">
        <f t="array" ref="AH272">IF(COUNTIF(AH273:AH279,"Yes")&lt;1,"Don't Know",_xlfn.IFS(AH273="Yes",$A273,AH274="Yes",$A274,AH275="Yes",$A275,AH276="Yes",$A276,AH277="Yes",$A277,AH278="Yes",$A278,AH279="Yes",$A279))</f>
        <v>Community health worker</v>
      </c>
      <c r="AI272" s="443" t="str" cm="1">
        <f t="array" ref="AI272">IF(COUNTIF(AI273:AI279,"Yes")&lt;1,"Don't Know",_xlfn.IFS(AI273="Yes",$A273,AI274="Yes",$A274,AI275="Yes",$A275,AI276="Yes",$A276,AI277="Yes",$A277,AI278="Yes",$A278,AI279="Yes",$A279))</f>
        <v>Auxiliary nurse</v>
      </c>
      <c r="AJ272" s="443" t="str" cm="1">
        <f t="array" ref="AJ272">IF(COUNTIF(AJ273:AJ279,"Yes")&lt;1,"Don't Know",_xlfn.IFS(AJ273="Yes",$A273,AJ274="Yes",$A274,AJ275="Yes",$A275,AJ276="Yes",$A276,AJ277="Yes",$A277,AJ278="Yes",$A278,AJ279="Yes",$A279))</f>
        <v>Community health worker</v>
      </c>
      <c r="AK272" s="443" t="str" cm="1">
        <f t="array" ref="AK272">IF(COUNTIF(AK273:AK279,"Yes")&lt;1,"Don't Know",_xlfn.IFS(AK273="Yes",$A273,AK274="Yes",$A274,AK275="Yes",$A275,AK276="Yes",$A276,AK277="Yes",$A277,AK278="Yes",$A278,AK279="Yes",$A279))</f>
        <v>Community health worker</v>
      </c>
      <c r="AL272" s="443" t="str" cm="1">
        <f t="array" ref="AL272">IF(COUNTIF(AL273:AL279,"Yes")&lt;1,"Don't Know",_xlfn.IFS(AL273="Yes",$A273,AL274="Yes",$A274,AL275="Yes",$A275,AL276="Yes",$A276,AL277="Yes",$A277,AL278="Yes",$A278,AL279="Yes",$A279))</f>
        <v>Community health worker</v>
      </c>
      <c r="AM272" s="443" t="str" cm="1">
        <f t="array" ref="AM272">IF(COUNTIF(AM273:AM279,"Yes")&lt;1,"Don't Know",_xlfn.IFS(AM273="Yes",$A273,AM274="Yes",$A274,AM275="Yes",$A275,AM276="Yes",$A276,AM277="Yes",$A277,AM278="Yes",$A278,AM279="Yes",$A279))</f>
        <v>Community health worker</v>
      </c>
      <c r="AN272" s="443" t="str" cm="1">
        <f t="array" ref="AN272">IF(COUNTIF(AN273:AN279,"Yes")&lt;1,"Don't Know",_xlfn.IFS(AN273="Yes",$A273,AN274="Yes",$A274,AN275="Yes",$A275,AN276="Yes",$A276,AN277="Yes",$A277,AN278="Yes",$A278,AN279="Yes",$A279))</f>
        <v>Community health worker</v>
      </c>
      <c r="AO272" s="443" t="str" cm="1">
        <f t="array" ref="AO272">IF(COUNTIF(AO273:AO279,"Yes")&lt;1,"Don't Know",_xlfn.IFS(AO273="Yes",$A273,AO274="Yes",$A274,AO275="Yes",$A275,AO276="Yes",$A276,AO277="Yes",$A277,AO278="Yes",$A278,AO279="Yes",$A279))</f>
        <v>Community health worker</v>
      </c>
      <c r="AP272" s="443" t="str" cm="1">
        <f t="array" ref="AP272">IF(COUNTIF(AP273:AP279,"Yes")&lt;1,"Don't Know",_xlfn.IFS(AP273="Yes",$A273,AP274="Yes",$A274,AP275="Yes",$A275,AP276="Yes",$A276,AP277="Yes",$A277,AP278="Yes",$A278,AP279="Yes",$A279))</f>
        <v>Auxiliary nurse</v>
      </c>
      <c r="AQ272" s="443" t="str" cm="1">
        <f t="array" ref="AQ272">IF(COUNTIF(AQ273:AQ279,"Yes")&lt;1,"Don't Know",_xlfn.IFS(AQ273="Yes",$A273,AQ274="Yes",$A274,AQ275="Yes",$A275,AQ276="Yes",$A276,AQ277="Yes",$A277,AQ278="Yes",$A278,AQ279="Yes",$A279))</f>
        <v>Nurse</v>
      </c>
      <c r="AR272" s="443" t="str" cm="1">
        <f t="array" ref="AR272">IF(COUNTIF(AR273:AR279,"Yes")&lt;1,"Don't Know",_xlfn.IFS(AR273="Yes",$A273,AR274="Yes",$A274,AR275="Yes",$A275,AR276="Yes",$A276,AR277="Yes",$A277,AR278="Yes",$A278,AR279="Yes",$A279))</f>
        <v>Auxiliary nurse midwife</v>
      </c>
      <c r="AS272" s="443" t="str" cm="1">
        <f t="array" ref="AS272">IF(COUNTIF(AS273:AS279,"Yes")&lt;1,"Don't Know",_xlfn.IFS(AS273="Yes",$A273,AS274="Yes",$A274,AS275="Yes",$A275,AS276="Yes",$A276,AS277="Yes",$A277,AS278="Yes",$A278,AS279="Yes",$A279))</f>
        <v>Community health worker</v>
      </c>
      <c r="AT272" s="443" t="str" cm="1">
        <f t="array" ref="AT272">IF(COUNTIF(AT273:AT279,"Yes")&lt;1,"Don't Know",_xlfn.IFS(AT273="Yes",$A273,AT274="Yes",$A274,AT275="Yes",$A275,AT276="Yes",$A276,AT277="Yes",$A277,AT278="Yes",$A278,AT279="Yes",$A279))</f>
        <v>Community health worker</v>
      </c>
    </row>
    <row r="273" spans="1:46" ht="15">
      <c r="A273" s="387" t="s">
        <v>474</v>
      </c>
      <c r="B273" s="374">
        <v>0.66666666666666663</v>
      </c>
      <c r="C273" s="375">
        <f t="shared" si="219"/>
        <v>26</v>
      </c>
      <c r="D273" s="388">
        <f>SUM($C$273:$C$279)</f>
        <v>39</v>
      </c>
      <c r="E273" s="325" t="s">
        <v>381</v>
      </c>
      <c r="F273" s="325" t="s">
        <v>381</v>
      </c>
      <c r="G273" s="325" t="s">
        <v>52</v>
      </c>
      <c r="H273" s="325" t="s">
        <v>52</v>
      </c>
      <c r="I273" s="325" t="s">
        <v>381</v>
      </c>
      <c r="J273" s="325" t="s">
        <v>52</v>
      </c>
      <c r="K273" s="325" t="s">
        <v>52</v>
      </c>
      <c r="L273" s="325" t="s">
        <v>381</v>
      </c>
      <c r="M273" s="325" t="s">
        <v>381</v>
      </c>
      <c r="N273" s="325" t="s">
        <v>381</v>
      </c>
      <c r="O273" s="325" t="s">
        <v>52</v>
      </c>
      <c r="P273" s="325" t="s">
        <v>52</v>
      </c>
      <c r="Q273" s="325" t="s">
        <v>52</v>
      </c>
      <c r="R273" s="325" t="s">
        <v>52</v>
      </c>
      <c r="S273" s="325" t="s">
        <v>381</v>
      </c>
      <c r="T273" s="325" t="s">
        <v>52</v>
      </c>
      <c r="U273" s="459" t="s">
        <v>52</v>
      </c>
      <c r="V273" s="333" t="s">
        <v>381</v>
      </c>
      <c r="W273" s="323" t="s">
        <v>381</v>
      </c>
      <c r="X273" s="325" t="s">
        <v>52</v>
      </c>
      <c r="Y273" s="325" t="s">
        <v>381</v>
      </c>
      <c r="Z273" s="325" t="s">
        <v>52</v>
      </c>
      <c r="AA273" s="325" t="s">
        <v>52</v>
      </c>
      <c r="AB273" s="325" t="s">
        <v>52</v>
      </c>
      <c r="AC273" s="325" t="s">
        <v>52</v>
      </c>
      <c r="AD273" s="325" t="s">
        <v>381</v>
      </c>
      <c r="AE273" s="325" t="s">
        <v>52</v>
      </c>
      <c r="AF273" s="325" t="s">
        <v>381</v>
      </c>
      <c r="AG273" s="325" t="s">
        <v>52</v>
      </c>
      <c r="AH273" s="325" t="s">
        <v>52</v>
      </c>
      <c r="AI273" s="325" t="s">
        <v>381</v>
      </c>
      <c r="AJ273" s="325" t="s">
        <v>52</v>
      </c>
      <c r="AK273" s="325" t="s">
        <v>52</v>
      </c>
      <c r="AL273" s="325" t="s">
        <v>52</v>
      </c>
      <c r="AM273" s="325" t="s">
        <v>52</v>
      </c>
      <c r="AN273" s="325" t="s">
        <v>52</v>
      </c>
      <c r="AO273" s="325" t="s">
        <v>52</v>
      </c>
      <c r="AP273" s="325" t="s">
        <v>381</v>
      </c>
      <c r="AQ273" s="325" t="s">
        <v>381</v>
      </c>
      <c r="AR273" s="325" t="s">
        <v>381</v>
      </c>
      <c r="AS273" s="325" t="s">
        <v>52</v>
      </c>
      <c r="AT273" s="325" t="s">
        <v>52</v>
      </c>
    </row>
    <row r="274" spans="1:46" ht="15">
      <c r="A274" s="387" t="s">
        <v>475</v>
      </c>
      <c r="B274" s="374">
        <v>0.10256410256410256</v>
      </c>
      <c r="C274" s="375">
        <f t="shared" si="219"/>
        <v>4</v>
      </c>
      <c r="D274" s="388">
        <f t="shared" ref="D274:D279" si="221">SUM($C$273:$C$279)</f>
        <v>39</v>
      </c>
      <c r="E274" s="325" t="s">
        <v>381</v>
      </c>
      <c r="F274" s="325" t="s">
        <v>381</v>
      </c>
      <c r="G274" s="325" t="s">
        <v>381</v>
      </c>
      <c r="H274" s="325" t="s">
        <v>381</v>
      </c>
      <c r="I274" s="325" t="s">
        <v>381</v>
      </c>
      <c r="J274" s="325" t="s">
        <v>381</v>
      </c>
      <c r="K274" s="325" t="s">
        <v>381</v>
      </c>
      <c r="L274" s="325" t="s">
        <v>381</v>
      </c>
      <c r="M274" s="325" t="s">
        <v>381</v>
      </c>
      <c r="N274" s="325" t="s">
        <v>52</v>
      </c>
      <c r="O274" s="325" t="s">
        <v>381</v>
      </c>
      <c r="P274" s="325" t="s">
        <v>381</v>
      </c>
      <c r="Q274" s="325" t="s">
        <v>381</v>
      </c>
      <c r="R274" s="325" t="s">
        <v>381</v>
      </c>
      <c r="S274" s="325" t="s">
        <v>381</v>
      </c>
      <c r="T274" s="325" t="s">
        <v>381</v>
      </c>
      <c r="U274" s="459" t="s">
        <v>381</v>
      </c>
      <c r="V274" s="333" t="s">
        <v>52</v>
      </c>
      <c r="W274" s="323" t="s">
        <v>381</v>
      </c>
      <c r="X274" s="325" t="s">
        <v>381</v>
      </c>
      <c r="Y274" s="325" t="s">
        <v>381</v>
      </c>
      <c r="Z274" s="325" t="s">
        <v>381</v>
      </c>
      <c r="AA274" s="325" t="s">
        <v>381</v>
      </c>
      <c r="AB274" s="325" t="s">
        <v>381</v>
      </c>
      <c r="AC274" s="325" t="s">
        <v>381</v>
      </c>
      <c r="AD274" s="325" t="s">
        <v>381</v>
      </c>
      <c r="AE274" s="325" t="s">
        <v>381</v>
      </c>
      <c r="AF274" s="325" t="s">
        <v>381</v>
      </c>
      <c r="AG274" s="325" t="s">
        <v>381</v>
      </c>
      <c r="AH274" s="325" t="s">
        <v>381</v>
      </c>
      <c r="AI274" s="325" t="s">
        <v>52</v>
      </c>
      <c r="AJ274" s="325" t="s">
        <v>381</v>
      </c>
      <c r="AK274" s="325" t="s">
        <v>381</v>
      </c>
      <c r="AL274" s="325" t="s">
        <v>381</v>
      </c>
      <c r="AM274" s="325" t="s">
        <v>381</v>
      </c>
      <c r="AN274" s="325" t="s">
        <v>381</v>
      </c>
      <c r="AO274" s="325" t="s">
        <v>381</v>
      </c>
      <c r="AP274" s="325" t="s">
        <v>52</v>
      </c>
      <c r="AQ274" s="325" t="s">
        <v>381</v>
      </c>
      <c r="AR274" s="325" t="s">
        <v>381</v>
      </c>
      <c r="AS274" s="325" t="s">
        <v>381</v>
      </c>
      <c r="AT274" s="325" t="s">
        <v>381</v>
      </c>
    </row>
    <row r="275" spans="1:46" ht="15">
      <c r="A275" s="387" t="s">
        <v>476</v>
      </c>
      <c r="B275" s="374">
        <v>7.6923076923076927E-2</v>
      </c>
      <c r="C275" s="375">
        <f t="shared" si="219"/>
        <v>3</v>
      </c>
      <c r="D275" s="388">
        <f t="shared" si="221"/>
        <v>39</v>
      </c>
      <c r="E275" s="325" t="s">
        <v>381</v>
      </c>
      <c r="F275" s="325" t="s">
        <v>381</v>
      </c>
      <c r="G275" s="325" t="s">
        <v>381</v>
      </c>
      <c r="H275" s="325" t="s">
        <v>381</v>
      </c>
      <c r="I275" s="325" t="s">
        <v>381</v>
      </c>
      <c r="J275" s="325" t="s">
        <v>381</v>
      </c>
      <c r="K275" s="325" t="s">
        <v>381</v>
      </c>
      <c r="L275" s="325" t="s">
        <v>381</v>
      </c>
      <c r="M275" s="325" t="s">
        <v>52</v>
      </c>
      <c r="N275" s="325" t="s">
        <v>381</v>
      </c>
      <c r="O275" s="325" t="s">
        <v>381</v>
      </c>
      <c r="P275" s="325" t="s">
        <v>381</v>
      </c>
      <c r="Q275" s="325" t="s">
        <v>381</v>
      </c>
      <c r="R275" s="325" t="s">
        <v>381</v>
      </c>
      <c r="S275" s="325" t="s">
        <v>381</v>
      </c>
      <c r="T275" s="325" t="s">
        <v>381</v>
      </c>
      <c r="U275" s="459" t="s">
        <v>381</v>
      </c>
      <c r="V275" s="333" t="s">
        <v>381</v>
      </c>
      <c r="W275" s="323" t="s">
        <v>381</v>
      </c>
      <c r="X275" s="325" t="s">
        <v>381</v>
      </c>
      <c r="Y275" s="325" t="s">
        <v>381</v>
      </c>
      <c r="Z275" s="325" t="s">
        <v>381</v>
      </c>
      <c r="AA275" s="325" t="s">
        <v>381</v>
      </c>
      <c r="AB275" s="325" t="s">
        <v>381</v>
      </c>
      <c r="AC275" s="325" t="s">
        <v>381</v>
      </c>
      <c r="AD275" s="325" t="s">
        <v>381</v>
      </c>
      <c r="AE275" s="325" t="s">
        <v>381</v>
      </c>
      <c r="AF275" s="325" t="s">
        <v>52</v>
      </c>
      <c r="AG275" s="325" t="s">
        <v>381</v>
      </c>
      <c r="AH275" s="325" t="s">
        <v>381</v>
      </c>
      <c r="AI275" s="325" t="s">
        <v>381</v>
      </c>
      <c r="AJ275" s="325" t="s">
        <v>381</v>
      </c>
      <c r="AK275" s="325" t="s">
        <v>381</v>
      </c>
      <c r="AL275" s="325" t="s">
        <v>381</v>
      </c>
      <c r="AM275" s="325" t="s">
        <v>381</v>
      </c>
      <c r="AN275" s="325" t="s">
        <v>381</v>
      </c>
      <c r="AO275" s="325" t="s">
        <v>381</v>
      </c>
      <c r="AP275" s="325" t="s">
        <v>381</v>
      </c>
      <c r="AQ275" s="325" t="s">
        <v>381</v>
      </c>
      <c r="AR275" s="325" t="s">
        <v>52</v>
      </c>
      <c r="AS275" s="325" t="s">
        <v>381</v>
      </c>
      <c r="AT275" s="325" t="s">
        <v>381</v>
      </c>
    </row>
    <row r="276" spans="1:46" ht="15">
      <c r="A276" s="387" t="s">
        <v>152</v>
      </c>
      <c r="B276" s="374">
        <v>0.10256410256410256</v>
      </c>
      <c r="C276" s="375">
        <f t="shared" si="219"/>
        <v>4</v>
      </c>
      <c r="D276" s="388">
        <f t="shared" si="221"/>
        <v>39</v>
      </c>
      <c r="E276" s="325" t="s">
        <v>381</v>
      </c>
      <c r="F276" s="325" t="s">
        <v>381</v>
      </c>
      <c r="G276" s="325" t="s">
        <v>381</v>
      </c>
      <c r="H276" s="325" t="s">
        <v>381</v>
      </c>
      <c r="I276" s="325" t="s">
        <v>52</v>
      </c>
      <c r="J276" s="325" t="s">
        <v>381</v>
      </c>
      <c r="K276" s="325" t="s">
        <v>381</v>
      </c>
      <c r="L276" s="325" t="s">
        <v>52</v>
      </c>
      <c r="M276" s="325" t="s">
        <v>381</v>
      </c>
      <c r="N276" s="325" t="s">
        <v>381</v>
      </c>
      <c r="O276" s="325" t="s">
        <v>381</v>
      </c>
      <c r="P276" s="325" t="s">
        <v>381</v>
      </c>
      <c r="Q276" s="325" t="s">
        <v>381</v>
      </c>
      <c r="R276" s="325" t="s">
        <v>381</v>
      </c>
      <c r="S276" s="325" t="s">
        <v>381</v>
      </c>
      <c r="T276" s="325" t="s">
        <v>381</v>
      </c>
      <c r="U276" s="459" t="s">
        <v>381</v>
      </c>
      <c r="V276" s="333" t="s">
        <v>381</v>
      </c>
      <c r="W276" s="323" t="s">
        <v>381</v>
      </c>
      <c r="X276" s="325" t="s">
        <v>381</v>
      </c>
      <c r="Y276" s="325" t="s">
        <v>381</v>
      </c>
      <c r="Z276" s="325" t="s">
        <v>381</v>
      </c>
      <c r="AA276" s="325" t="s">
        <v>381</v>
      </c>
      <c r="AB276" s="325" t="s">
        <v>381</v>
      </c>
      <c r="AC276" s="325" t="s">
        <v>381</v>
      </c>
      <c r="AD276" s="325" t="s">
        <v>52</v>
      </c>
      <c r="AE276" s="325" t="s">
        <v>381</v>
      </c>
      <c r="AF276" s="325" t="s">
        <v>381</v>
      </c>
      <c r="AG276" s="325" t="s">
        <v>381</v>
      </c>
      <c r="AH276" s="325" t="s">
        <v>381</v>
      </c>
      <c r="AI276" s="325" t="s">
        <v>381</v>
      </c>
      <c r="AJ276" s="325" t="s">
        <v>381</v>
      </c>
      <c r="AK276" s="325" t="s">
        <v>381</v>
      </c>
      <c r="AL276" s="325" t="s">
        <v>381</v>
      </c>
      <c r="AM276" s="325" t="s">
        <v>381</v>
      </c>
      <c r="AN276" s="325" t="s">
        <v>381</v>
      </c>
      <c r="AO276" s="325" t="s">
        <v>381</v>
      </c>
      <c r="AP276" s="325" t="s">
        <v>381</v>
      </c>
      <c r="AQ276" s="325" t="s">
        <v>52</v>
      </c>
      <c r="AR276" s="325" t="s">
        <v>381</v>
      </c>
      <c r="AS276" s="325" t="s">
        <v>381</v>
      </c>
      <c r="AT276" s="325" t="s">
        <v>381</v>
      </c>
    </row>
    <row r="277" spans="1:46" ht="15">
      <c r="A277" s="387" t="s">
        <v>153</v>
      </c>
      <c r="B277" s="374">
        <v>2.564102564102564E-2</v>
      </c>
      <c r="C277" s="375">
        <f t="shared" si="219"/>
        <v>1</v>
      </c>
      <c r="D277" s="388">
        <f t="shared" si="221"/>
        <v>39</v>
      </c>
      <c r="E277" s="325" t="s">
        <v>381</v>
      </c>
      <c r="F277" s="325" t="s">
        <v>52</v>
      </c>
      <c r="G277" s="325" t="s">
        <v>381</v>
      </c>
      <c r="H277" s="325" t="s">
        <v>381</v>
      </c>
      <c r="I277" s="325" t="s">
        <v>381</v>
      </c>
      <c r="J277" s="325" t="s">
        <v>381</v>
      </c>
      <c r="K277" s="325" t="s">
        <v>381</v>
      </c>
      <c r="L277" s="325" t="s">
        <v>381</v>
      </c>
      <c r="M277" s="325" t="s">
        <v>381</v>
      </c>
      <c r="N277" s="325" t="s">
        <v>381</v>
      </c>
      <c r="O277" s="325" t="s">
        <v>381</v>
      </c>
      <c r="P277" s="325" t="s">
        <v>381</v>
      </c>
      <c r="Q277" s="325" t="s">
        <v>381</v>
      </c>
      <c r="R277" s="325" t="s">
        <v>381</v>
      </c>
      <c r="S277" s="325" t="s">
        <v>381</v>
      </c>
      <c r="T277" s="325" t="s">
        <v>381</v>
      </c>
      <c r="U277" s="459" t="s">
        <v>381</v>
      </c>
      <c r="V277" s="333" t="s">
        <v>381</v>
      </c>
      <c r="W277" s="323" t="s">
        <v>381</v>
      </c>
      <c r="X277" s="325" t="s">
        <v>381</v>
      </c>
      <c r="Y277" s="325" t="s">
        <v>381</v>
      </c>
      <c r="Z277" s="325" t="s">
        <v>381</v>
      </c>
      <c r="AA277" s="325" t="s">
        <v>381</v>
      </c>
      <c r="AB277" s="325" t="s">
        <v>381</v>
      </c>
      <c r="AC277" s="325" t="s">
        <v>381</v>
      </c>
      <c r="AD277" s="325" t="s">
        <v>381</v>
      </c>
      <c r="AE277" s="325" t="s">
        <v>381</v>
      </c>
      <c r="AF277" s="325" t="s">
        <v>381</v>
      </c>
      <c r="AG277" s="325" t="s">
        <v>381</v>
      </c>
      <c r="AH277" s="325" t="s">
        <v>381</v>
      </c>
      <c r="AI277" s="325" t="s">
        <v>381</v>
      </c>
      <c r="AJ277" s="325" t="s">
        <v>381</v>
      </c>
      <c r="AK277" s="325" t="s">
        <v>381</v>
      </c>
      <c r="AL277" s="325" t="s">
        <v>381</v>
      </c>
      <c r="AM277" s="325" t="s">
        <v>381</v>
      </c>
      <c r="AN277" s="325" t="s">
        <v>381</v>
      </c>
      <c r="AO277" s="325" t="s">
        <v>381</v>
      </c>
      <c r="AP277" s="325" t="s">
        <v>381</v>
      </c>
      <c r="AQ277" s="325" t="s">
        <v>381</v>
      </c>
      <c r="AR277" s="325" t="s">
        <v>381</v>
      </c>
      <c r="AS277" s="325" t="s">
        <v>381</v>
      </c>
      <c r="AT277" s="325" t="s">
        <v>381</v>
      </c>
    </row>
    <row r="278" spans="1:46" ht="15">
      <c r="A278" s="387" t="s">
        <v>477</v>
      </c>
      <c r="B278" s="374">
        <v>0</v>
      </c>
      <c r="C278" s="375">
        <f t="shared" si="219"/>
        <v>0</v>
      </c>
      <c r="D278" s="388">
        <f t="shared" si="221"/>
        <v>39</v>
      </c>
      <c r="E278" s="325" t="s">
        <v>381</v>
      </c>
      <c r="F278" s="325" t="s">
        <v>381</v>
      </c>
      <c r="G278" s="325" t="s">
        <v>381</v>
      </c>
      <c r="H278" s="325" t="s">
        <v>381</v>
      </c>
      <c r="I278" s="325" t="s">
        <v>381</v>
      </c>
      <c r="J278" s="325" t="s">
        <v>381</v>
      </c>
      <c r="K278" s="325" t="s">
        <v>381</v>
      </c>
      <c r="L278" s="325" t="s">
        <v>381</v>
      </c>
      <c r="M278" s="325" t="s">
        <v>381</v>
      </c>
      <c r="N278" s="325" t="s">
        <v>381</v>
      </c>
      <c r="O278" s="325" t="s">
        <v>381</v>
      </c>
      <c r="P278" s="325" t="s">
        <v>381</v>
      </c>
      <c r="Q278" s="325" t="s">
        <v>381</v>
      </c>
      <c r="R278" s="325" t="s">
        <v>381</v>
      </c>
      <c r="S278" s="325" t="s">
        <v>381</v>
      </c>
      <c r="T278" s="325" t="s">
        <v>381</v>
      </c>
      <c r="U278" s="459" t="s">
        <v>381</v>
      </c>
      <c r="V278" s="333" t="s">
        <v>381</v>
      </c>
      <c r="W278" s="323" t="s">
        <v>381</v>
      </c>
      <c r="X278" s="325" t="s">
        <v>381</v>
      </c>
      <c r="Y278" s="325" t="s">
        <v>381</v>
      </c>
      <c r="Z278" s="325" t="s">
        <v>381</v>
      </c>
      <c r="AA278" s="325" t="s">
        <v>381</v>
      </c>
      <c r="AB278" s="325" t="s">
        <v>381</v>
      </c>
      <c r="AC278" s="325" t="s">
        <v>381</v>
      </c>
      <c r="AD278" s="325" t="s">
        <v>381</v>
      </c>
      <c r="AE278" s="325" t="s">
        <v>381</v>
      </c>
      <c r="AF278" s="325" t="s">
        <v>381</v>
      </c>
      <c r="AG278" s="325" t="s">
        <v>381</v>
      </c>
      <c r="AH278" s="325" t="s">
        <v>381</v>
      </c>
      <c r="AI278" s="325" t="s">
        <v>381</v>
      </c>
      <c r="AJ278" s="325" t="s">
        <v>381</v>
      </c>
      <c r="AK278" s="325" t="s">
        <v>381</v>
      </c>
      <c r="AL278" s="325" t="s">
        <v>381</v>
      </c>
      <c r="AM278" s="325" t="s">
        <v>381</v>
      </c>
      <c r="AN278" s="325" t="s">
        <v>381</v>
      </c>
      <c r="AO278" s="325" t="s">
        <v>381</v>
      </c>
      <c r="AP278" s="325" t="s">
        <v>381</v>
      </c>
      <c r="AQ278" s="325" t="s">
        <v>381</v>
      </c>
      <c r="AR278" s="325" t="s">
        <v>381</v>
      </c>
      <c r="AS278" s="325" t="s">
        <v>381</v>
      </c>
      <c r="AT278" s="325" t="s">
        <v>381</v>
      </c>
    </row>
    <row r="279" spans="1:46" ht="15">
      <c r="A279" s="442" t="s">
        <v>154</v>
      </c>
      <c r="B279" s="374">
        <v>2.564102564102564E-2</v>
      </c>
      <c r="C279" s="375">
        <f t="shared" si="219"/>
        <v>1</v>
      </c>
      <c r="D279" s="388">
        <f t="shared" si="221"/>
        <v>39</v>
      </c>
      <c r="E279" s="325" t="s">
        <v>381</v>
      </c>
      <c r="F279" s="325" t="s">
        <v>381</v>
      </c>
      <c r="G279" s="325" t="s">
        <v>381</v>
      </c>
      <c r="H279" s="325" t="s">
        <v>381</v>
      </c>
      <c r="I279" s="325" t="s">
        <v>381</v>
      </c>
      <c r="J279" s="325" t="s">
        <v>381</v>
      </c>
      <c r="K279" s="325" t="s">
        <v>381</v>
      </c>
      <c r="L279" s="325" t="s">
        <v>381</v>
      </c>
      <c r="M279" s="325" t="s">
        <v>381</v>
      </c>
      <c r="N279" s="325" t="s">
        <v>381</v>
      </c>
      <c r="O279" s="325" t="s">
        <v>381</v>
      </c>
      <c r="P279" s="325" t="s">
        <v>381</v>
      </c>
      <c r="Q279" s="325" t="s">
        <v>381</v>
      </c>
      <c r="R279" s="325" t="s">
        <v>381</v>
      </c>
      <c r="S279" s="325" t="s">
        <v>381</v>
      </c>
      <c r="T279" s="325" t="s">
        <v>381</v>
      </c>
      <c r="U279" s="459" t="s">
        <v>381</v>
      </c>
      <c r="V279" s="333" t="s">
        <v>381</v>
      </c>
      <c r="W279" s="323" t="s">
        <v>381</v>
      </c>
      <c r="X279" s="325" t="s">
        <v>381</v>
      </c>
      <c r="Y279" s="325" t="s">
        <v>52</v>
      </c>
      <c r="Z279" s="325" t="s">
        <v>381</v>
      </c>
      <c r="AA279" s="325" t="s">
        <v>381</v>
      </c>
      <c r="AB279" s="325" t="s">
        <v>381</v>
      </c>
      <c r="AC279" s="325" t="s">
        <v>381</v>
      </c>
      <c r="AD279" s="325" t="s">
        <v>381</v>
      </c>
      <c r="AE279" s="325" t="s">
        <v>381</v>
      </c>
      <c r="AF279" s="325" t="s">
        <v>381</v>
      </c>
      <c r="AG279" s="325" t="s">
        <v>381</v>
      </c>
      <c r="AH279" s="325" t="s">
        <v>381</v>
      </c>
      <c r="AI279" s="325" t="s">
        <v>381</v>
      </c>
      <c r="AJ279" s="325" t="s">
        <v>381</v>
      </c>
      <c r="AK279" s="325" t="s">
        <v>381</v>
      </c>
      <c r="AL279" s="325" t="s">
        <v>381</v>
      </c>
      <c r="AM279" s="325" t="s">
        <v>381</v>
      </c>
      <c r="AN279" s="325" t="s">
        <v>381</v>
      </c>
      <c r="AO279" s="325" t="s">
        <v>381</v>
      </c>
      <c r="AP279" s="325" t="s">
        <v>381</v>
      </c>
      <c r="AQ279" s="325" t="s">
        <v>381</v>
      </c>
      <c r="AR279" s="325" t="s">
        <v>381</v>
      </c>
      <c r="AS279" s="325" t="s">
        <v>381</v>
      </c>
      <c r="AT279" s="325" t="s">
        <v>381</v>
      </c>
    </row>
    <row r="280" spans="1:46" ht="15">
      <c r="A280" s="534" t="s">
        <v>479</v>
      </c>
      <c r="B280" s="535"/>
      <c r="C280" s="535"/>
      <c r="D280" s="536"/>
      <c r="E280" s="535"/>
      <c r="F280" s="443" t="str" cm="1">
        <f t="array" ref="F280">IF(COUNTIF(F281:F287,"Yes")&lt;1,"Don't Know",_xlfn.IFS(F281="Yes",$A281,F282="Yes",$A282,F283="Yes",$A283,F284="Yes",$A284,F285="Yes",$A285,F286="Yes",$A286,F287="Yes",$A287))</f>
        <v>Pharmacist</v>
      </c>
      <c r="G280" s="443" t="str" cm="1">
        <f t="array" ref="G280">IF(COUNTIF(G281:G287,"Yes")&lt;1,"Don't Know",_xlfn.IFS(G281="Yes",$A281,G282="Yes",$A282,G283="Yes",$A283,G284="Yes",$A284,G285="Yes",$A285,G286="Yes",$A286,G287="Yes",$A287))</f>
        <v>Community health worker</v>
      </c>
      <c r="H280" s="443" t="str" cm="1">
        <f t="array" ref="H280">IF(COUNTIF(H281:H287,"Yes")&lt;1,"Don't Know",_xlfn.IFS(H281="Yes",$A281,H282="Yes",$A282,H283="Yes",$A283,H284="Yes",$A284,H285="Yes",$A285,H286="Yes",$A286,H287="Yes",$A287))</f>
        <v>Community health worker</v>
      </c>
      <c r="I280" s="443" t="str" cm="1">
        <f t="array" ref="I280">IF(COUNTIF(I281:I287,"Yes")&lt;1,"Don't Know",_xlfn.IFS(I281="Yes",$A281,I282="Yes",$A282,I283="Yes",$A283,I284="Yes",$A284,I285="Yes",$A285,I286="Yes",$A286,I287="Yes",$A287))</f>
        <v>Nurse</v>
      </c>
      <c r="J280" s="443" t="str" cm="1">
        <f t="array" ref="J280">IF(COUNTIF(J281:J287,"Yes")&lt;1,"Don't Know",_xlfn.IFS(J281="Yes",$A281,J282="Yes",$A282,J283="Yes",$A283,J284="Yes",$A284,J285="Yes",$A285,J286="Yes",$A286,J287="Yes",$A287))</f>
        <v>Community health worker</v>
      </c>
      <c r="K280" s="443" t="str" cm="1">
        <f t="array" ref="K280">IF(COUNTIF(K281:K287,"Yes")&lt;1,"Don't Know",_xlfn.IFS(K281="Yes",$A281,K282="Yes",$A282,K283="Yes",$A283,K284="Yes",$A284,K285="Yes",$A285,K286="Yes",$A286,K287="Yes",$A287))</f>
        <v>Community health worker</v>
      </c>
      <c r="L280" s="443" t="str" cm="1">
        <f t="array" ref="L280">IF(COUNTIF(L281:L287,"Yes")&lt;1,"Don't Know",_xlfn.IFS(L281="Yes",$A281,L282="Yes",$A282,L283="Yes",$A283,L284="Yes",$A284,L285="Yes",$A285,L286="Yes",$A286,L287="Yes",$A287))</f>
        <v>Don't Know</v>
      </c>
      <c r="M280" s="443" t="str" cm="1">
        <f t="array" ref="M280">IF(COUNTIF(M281:M287,"Yes")&lt;1,"Don't Know",_xlfn.IFS(M281="Yes",$A281,M282="Yes",$A282,M283="Yes",$A283,M284="Yes",$A284,M285="Yes",$A285,M286="Yes",$A286,M287="Yes",$A287))</f>
        <v>Auxiliary nurse midwife</v>
      </c>
      <c r="N280" s="443" t="str" cm="1">
        <f t="array" ref="N280">IF(COUNTIF(N281:N287,"Yes")&lt;1,"Don't Know",_xlfn.IFS(N281="Yes",$A281,N282="Yes",$A282,N283="Yes",$A283,N284="Yes",$A284,N285="Yes",$A285,N286="Yes",$A286,N287="Yes",$A287))</f>
        <v>Nurse</v>
      </c>
      <c r="O280" s="443" t="str" cm="1">
        <f t="array" ref="O280">IF(COUNTIF(O281:O287,"Yes")&lt;1,"Don't Know",_xlfn.IFS(O281="Yes",$A281,O282="Yes",$A282,O283="Yes",$A283,O284="Yes",$A284,O285="Yes",$A285,O286="Yes",$A286,O287="Yes",$A287))</f>
        <v>Community health worker</v>
      </c>
      <c r="P280" s="443" t="str" cm="1">
        <f t="array" ref="P280">IF(COUNTIF(P281:P287,"Yes")&lt;1,"Don't Know",_xlfn.IFS(P281="Yes",$A281,P282="Yes",$A282,P283="Yes",$A283,P284="Yes",$A284,P285="Yes",$A285,P286="Yes",$A286,P287="Yes",$A287))</f>
        <v>Community health worker</v>
      </c>
      <c r="Q280" s="443" t="str" cm="1">
        <f t="array" ref="Q280">IF(COUNTIF(Q281:Q287,"Yes")&lt;1,"Don't Know",_xlfn.IFS(Q281="Yes",$A281,Q282="Yes",$A282,Q283="Yes",$A283,Q284="Yes",$A284,Q285="Yes",$A285,Q286="Yes",$A286,Q287="Yes",$A287))</f>
        <v>Don't Know</v>
      </c>
      <c r="R280" s="443" t="str" cm="1">
        <f t="array" ref="R280">IF(COUNTIF(R281:R287,"Yes")&lt;1,"Don't Know",_xlfn.IFS(R281="Yes",$A281,R282="Yes",$A282,R283="Yes",$A283,R284="Yes",$A284,R285="Yes",$A285,R286="Yes",$A286,R287="Yes",$A287))</f>
        <v>Community health worker</v>
      </c>
      <c r="S280" s="443" t="str" cm="1">
        <f t="array" ref="S280">IF(COUNTIF(S281:S287,"Yes")&lt;1,"Don't Know",_xlfn.IFS(S281="Yes",$A281,S282="Yes",$A282,S283="Yes",$A283,S284="Yes",$A284,S285="Yes",$A285,S286="Yes",$A286,S287="Yes",$A287))</f>
        <v>Don't Know</v>
      </c>
      <c r="T280" s="443" t="str" cm="1">
        <f t="array" ref="T280">IF(COUNTIF(T281:T287,"Yes")&lt;1,"Don't Know",_xlfn.IFS(T281="Yes",$A281,T282="Yes",$A282,T283="Yes",$A283,T284="Yes",$A284,T285="Yes",$A285,T286="Yes",$A286,T287="Yes",$A287))</f>
        <v>Don't Know</v>
      </c>
      <c r="U280" s="443" t="str" cm="1">
        <f t="array" ref="U280">IF(COUNTIF(U281:U287,"Yes")&lt;1,"Don't Know",_xlfn.IFS(U281="Yes",$A281,U282="Yes",$A282,U283="Yes",$A283,U284="Yes",$A284,U285="Yes",$A285,U286="Yes",$A286,U287="Yes",$A287))</f>
        <v>Nurse</v>
      </c>
      <c r="V280" s="443" t="str" cm="1">
        <f t="array" ref="V280">IF(COUNTIF(V281:V287,"Yes")&lt;1,"Don't Know",_xlfn.IFS(V281="Yes",$A281,V282="Yes",$A282,V283="Yes",$A283,V284="Yes",$A284,V285="Yes",$A285,V286="Yes",$A286,V287="Yes",$A287))</f>
        <v>Auxiliary nurse</v>
      </c>
      <c r="W280" s="443" t="str" cm="1">
        <f t="array" ref="W280">IF(COUNTIF(W281:W287,"Yes")&lt;1,"Don't Know",_xlfn.IFS(W281="Yes",$A281,W282="Yes",$A282,W283="Yes",$A283,W284="Yes",$A284,W285="Yes",$A285,W286="Yes",$A286,W287="Yes",$A287))</f>
        <v>Don't Know</v>
      </c>
      <c r="X280" s="443" t="str" cm="1">
        <f t="array" ref="X280">IF(COUNTIF(X281:X287,"Yes")&lt;1,"Don't Know",_xlfn.IFS(X281="Yes",$A281,X282="Yes",$A282,X283="Yes",$A283,X284="Yes",$A284,X285="Yes",$A285,X286="Yes",$A286,X287="Yes",$A287))</f>
        <v>Nurse</v>
      </c>
      <c r="Y280" s="443" t="str" cm="1">
        <f t="array" ref="Y280">IF(COUNTIF(Y281:Y287,"Yes")&lt;1,"Don't Know",_xlfn.IFS(Y281="Yes",$A281,Y282="Yes",$A282,Y283="Yes",$A283,Y284="Yes",$A284,Y285="Yes",$A285,Y286="Yes",$A286,Y287="Yes",$A287))</f>
        <v>Doctor</v>
      </c>
      <c r="Z280" s="443" t="str" cm="1">
        <f t="array" ref="Z280">IF(COUNTIF(Z281:Z287,"Yes")&lt;1,"Don't Know",_xlfn.IFS(Z281="Yes",$A281,Z282="Yes",$A282,Z283="Yes",$A283,Z284="Yes",$A284,Z285="Yes",$A285,Z286="Yes",$A286,Z287="Yes",$A287))</f>
        <v>Community health worker</v>
      </c>
      <c r="AA280" s="443" t="str" cm="1">
        <f t="array" ref="AA280">IF(COUNTIF(AA281:AA287,"Yes")&lt;1,"Don't Know",_xlfn.IFS(AA281="Yes",$A281,AA282="Yes",$A282,AA283="Yes",$A283,AA284="Yes",$A284,AA285="Yes",$A285,AA286="Yes",$A286,AA287="Yes",$A287))</f>
        <v>Community health worker</v>
      </c>
      <c r="AB280" s="443" t="str" cm="1">
        <f t="array" ref="AB280">IF(COUNTIF(AB281:AB287,"Yes")&lt;1,"Don't Know",_xlfn.IFS(AB281="Yes",$A281,AB282="Yes",$A282,AB283="Yes",$A283,AB284="Yes",$A284,AB285="Yes",$A285,AB286="Yes",$A286,AB287="Yes",$A287))</f>
        <v>Community health worker</v>
      </c>
      <c r="AC280" s="443" t="str" cm="1">
        <f t="array" ref="AC280">IF(COUNTIF(AC281:AC287,"Yes")&lt;1,"Don't Know",_xlfn.IFS(AC281="Yes",$A281,AC282="Yes",$A282,AC283="Yes",$A283,AC284="Yes",$A284,AC285="Yes",$A285,AC286="Yes",$A286,AC287="Yes",$A287))</f>
        <v>Community health worker</v>
      </c>
      <c r="AD280" s="443" t="str" cm="1">
        <f t="array" ref="AD280">IF(COUNTIF(AD281:AD287,"Yes")&lt;1,"Don't Know",_xlfn.IFS(AD281="Yes",$A281,AD282="Yes",$A282,AD283="Yes",$A283,AD284="Yes",$A284,AD285="Yes",$A285,AD286="Yes",$A286,AD287="Yes",$A287))</f>
        <v>Nurse</v>
      </c>
      <c r="AE280" s="443" t="str" cm="1">
        <f t="array" ref="AE280">IF(COUNTIF(AE281:AE287,"Yes")&lt;1,"Don't Know",_xlfn.IFS(AE281="Yes",$A281,AE282="Yes",$A282,AE283="Yes",$A283,AE284="Yes",$A284,AE285="Yes",$A285,AE286="Yes",$A286,AE287="Yes",$A287))</f>
        <v>Community health worker</v>
      </c>
      <c r="AF280" s="443" t="str" cm="1">
        <f t="array" ref="AF280">IF(COUNTIF(AF281:AF287,"Yes")&lt;1,"Don't Know",_xlfn.IFS(AF281="Yes",$A281,AF282="Yes",$A282,AF283="Yes",$A283,AF284="Yes",$A284,AF285="Yes",$A285,AF286="Yes",$A286,AF287="Yes",$A287))</f>
        <v>Auxiliary nurse midwife</v>
      </c>
      <c r="AG280" s="443" t="str" cm="1">
        <f t="array" ref="AG280">IF(COUNTIF(AG281:AG287,"Yes")&lt;1,"Don't Know",_xlfn.IFS(AG281="Yes",$A281,AG282="Yes",$A282,AG283="Yes",$A283,AG284="Yes",$A284,AG285="Yes",$A285,AG286="Yes",$A286,AG287="Yes",$A287))</f>
        <v>Community health worker</v>
      </c>
      <c r="AH280" s="443" t="str" cm="1">
        <f t="array" ref="AH280">IF(COUNTIF(AH281:AH287,"Yes")&lt;1,"Don't Know",_xlfn.IFS(AH281="Yes",$A281,AH282="Yes",$A282,AH283="Yes",$A283,AH284="Yes",$A284,AH285="Yes",$A285,AH286="Yes",$A286,AH287="Yes",$A287))</f>
        <v>Community health worker</v>
      </c>
      <c r="AI280" s="443" t="str" cm="1">
        <f t="array" ref="AI280">IF(COUNTIF(AI281:AI287,"Yes")&lt;1,"Don't Know",_xlfn.IFS(AI281="Yes",$A281,AI282="Yes",$A282,AI283="Yes",$A283,AI284="Yes",$A284,AI285="Yes",$A285,AI286="Yes",$A286,AI287="Yes",$A287))</f>
        <v>Nurse</v>
      </c>
      <c r="AJ280" s="443" t="str" cm="1">
        <f t="array" ref="AJ280">IF(COUNTIF(AJ281:AJ287,"Yes")&lt;1,"Don't Know",_xlfn.IFS(AJ281="Yes",$A281,AJ282="Yes",$A282,AJ283="Yes",$A283,AJ284="Yes",$A284,AJ285="Yes",$A285,AJ286="Yes",$A286,AJ287="Yes",$A287))</f>
        <v>Auxiliary nurse</v>
      </c>
      <c r="AK280" s="443" t="str" cm="1">
        <f t="array" ref="AK280">IF(COUNTIF(AK281:AK287,"Yes")&lt;1,"Don't Know",_xlfn.IFS(AK281="Yes",$A281,AK282="Yes",$A282,AK283="Yes",$A283,AK284="Yes",$A284,AK285="Yes",$A285,AK286="Yes",$A286,AK287="Yes",$A287))</f>
        <v>Community health worker</v>
      </c>
      <c r="AL280" s="443" t="str" cm="1">
        <f t="array" ref="AL280">IF(COUNTIF(AL281:AL287,"Yes")&lt;1,"Don't Know",_xlfn.IFS(AL281="Yes",$A281,AL282="Yes",$A282,AL283="Yes",$A283,AL284="Yes",$A284,AL285="Yes",$A285,AL286="Yes",$A286,AL287="Yes",$A287))</f>
        <v>Community health worker</v>
      </c>
      <c r="AM280" s="443" t="str" cm="1">
        <f t="array" ref="AM280">IF(COUNTIF(AM281:AM287,"Yes")&lt;1,"Don't Know",_xlfn.IFS(AM281="Yes",$A281,AM282="Yes",$A282,AM283="Yes",$A283,AM284="Yes",$A284,AM285="Yes",$A285,AM286="Yes",$A286,AM287="Yes",$A287))</f>
        <v>Auxiliary nurse midwife</v>
      </c>
      <c r="AN280" s="443" t="str" cm="1">
        <f t="array" ref="AN280">IF(COUNTIF(AN281:AN287,"Yes")&lt;1,"Don't Know",_xlfn.IFS(AN281="Yes",$A281,AN282="Yes",$A282,AN283="Yes",$A283,AN284="Yes",$A284,AN285="Yes",$A285,AN286="Yes",$A286,AN287="Yes",$A287))</f>
        <v>Nurse</v>
      </c>
      <c r="AO280" s="443" t="str" cm="1">
        <f t="array" ref="AO280">IF(COUNTIF(AO281:AO287,"Yes")&lt;1,"Don't Know",_xlfn.IFS(AO281="Yes",$A281,AO282="Yes",$A282,AO283="Yes",$A283,AO284="Yes",$A284,AO285="Yes",$A285,AO286="Yes",$A286,AO287="Yes",$A287))</f>
        <v>Don't Know</v>
      </c>
      <c r="AP280" s="443" t="str" cm="1">
        <f t="array" ref="AP280">IF(COUNTIF(AP281:AP287,"Yes")&lt;1,"Don't Know",_xlfn.IFS(AP281="Yes",$A281,AP282="Yes",$A282,AP283="Yes",$A283,AP284="Yes",$A284,AP285="Yes",$A285,AP286="Yes",$A286,AP287="Yes",$A287))</f>
        <v>Community health worker</v>
      </c>
      <c r="AQ280" s="443" t="str" cm="1">
        <f t="array" ref="AQ280">IF(COUNTIF(AQ281:AQ287,"Yes")&lt;1,"Don't Know",_xlfn.IFS(AQ281="Yes",$A281,AQ282="Yes",$A282,AQ283="Yes",$A283,AQ284="Yes",$A284,AQ285="Yes",$A285,AQ286="Yes",$A286,AQ287="Yes",$A287))</f>
        <v>Community health worker</v>
      </c>
      <c r="AR280" s="443" t="str" cm="1">
        <f t="array" ref="AR280">IF(COUNTIF(AR281:AR287,"Yes")&lt;1,"Don't Know",_xlfn.IFS(AR281="Yes",$A281,AR282="Yes",$A282,AR283="Yes",$A283,AR284="Yes",$A284,AR285="Yes",$A285,AR286="Yes",$A286,AR287="Yes",$A287))</f>
        <v>Auxiliary nurse midwife</v>
      </c>
      <c r="AS280" s="443" t="str" cm="1">
        <f t="array" ref="AS280">IF(COUNTIF(AS281:AS287,"Yes")&lt;1,"Don't Know",_xlfn.IFS(AS281="Yes",$A281,AS282="Yes",$A282,AS283="Yes",$A283,AS284="Yes",$A284,AS285="Yes",$A285,AS286="Yes",$A286,AS287="Yes",$A287))</f>
        <v>Community health worker</v>
      </c>
      <c r="AT280" s="443" t="str" cm="1">
        <f t="array" ref="AT280">IF(COUNTIF(AT281:AT287,"Yes")&lt;1,"Don't Know",_xlfn.IFS(AT281="Yes",$A281,AT282="Yes",$A282,AT283="Yes",$A283,AT284="Yes",$A284,AT285="Yes",$A285,AT286="Yes",$A286,AT287="Yes",$A287))</f>
        <v>Nurse</v>
      </c>
    </row>
    <row r="281" spans="1:46" ht="15">
      <c r="A281" s="387" t="s">
        <v>474</v>
      </c>
      <c r="B281" s="556">
        <v>0.54285714285714282</v>
      </c>
      <c r="C281" s="375">
        <f t="shared" si="219"/>
        <v>19</v>
      </c>
      <c r="D281" s="388">
        <f>SUM($C$281:$C$287)</f>
        <v>35</v>
      </c>
      <c r="E281" s="325" t="s">
        <v>381</v>
      </c>
      <c r="F281" s="325" t="s">
        <v>381</v>
      </c>
      <c r="G281" s="325" t="s">
        <v>52</v>
      </c>
      <c r="H281" s="325" t="s">
        <v>52</v>
      </c>
      <c r="I281" s="325" t="s">
        <v>381</v>
      </c>
      <c r="J281" s="325" t="s">
        <v>52</v>
      </c>
      <c r="K281" s="325" t="s">
        <v>52</v>
      </c>
      <c r="L281" s="325" t="s">
        <v>381</v>
      </c>
      <c r="M281" s="325" t="s">
        <v>381</v>
      </c>
      <c r="N281" s="325" t="s">
        <v>381</v>
      </c>
      <c r="O281" s="325" t="s">
        <v>52</v>
      </c>
      <c r="P281" s="325" t="s">
        <v>52</v>
      </c>
      <c r="Q281" s="325" t="s">
        <v>381</v>
      </c>
      <c r="R281" s="325" t="s">
        <v>52</v>
      </c>
      <c r="S281" s="325" t="s">
        <v>381</v>
      </c>
      <c r="T281" s="325" t="s">
        <v>381</v>
      </c>
      <c r="U281" s="459" t="s">
        <v>381</v>
      </c>
      <c r="V281" s="333" t="s">
        <v>381</v>
      </c>
      <c r="W281" s="323" t="s">
        <v>381</v>
      </c>
      <c r="X281" s="325" t="s">
        <v>381</v>
      </c>
      <c r="Y281" s="325" t="s">
        <v>381</v>
      </c>
      <c r="Z281" s="325" t="s">
        <v>52</v>
      </c>
      <c r="AA281" s="325" t="s">
        <v>52</v>
      </c>
      <c r="AB281" s="325" t="s">
        <v>52</v>
      </c>
      <c r="AC281" s="325" t="s">
        <v>52</v>
      </c>
      <c r="AD281" s="325" t="s">
        <v>381</v>
      </c>
      <c r="AE281" s="325" t="s">
        <v>52</v>
      </c>
      <c r="AF281" s="325" t="s">
        <v>381</v>
      </c>
      <c r="AG281" s="325" t="s">
        <v>52</v>
      </c>
      <c r="AH281" s="325" t="s">
        <v>52</v>
      </c>
      <c r="AI281" s="325" t="s">
        <v>381</v>
      </c>
      <c r="AJ281" s="325" t="s">
        <v>381</v>
      </c>
      <c r="AK281" s="325" t="s">
        <v>52</v>
      </c>
      <c r="AL281" s="325" t="s">
        <v>52</v>
      </c>
      <c r="AM281" s="325" t="s">
        <v>381</v>
      </c>
      <c r="AN281" s="325" t="s">
        <v>381</v>
      </c>
      <c r="AO281" s="325" t="s">
        <v>381</v>
      </c>
      <c r="AP281" s="325" t="s">
        <v>52</v>
      </c>
      <c r="AQ281" s="325" t="s">
        <v>52</v>
      </c>
      <c r="AR281" s="325" t="s">
        <v>381</v>
      </c>
      <c r="AS281" s="325" t="s">
        <v>52</v>
      </c>
      <c r="AT281" s="325" t="s">
        <v>381</v>
      </c>
    </row>
    <row r="282" spans="1:46" ht="15">
      <c r="A282" s="387" t="s">
        <v>475</v>
      </c>
      <c r="B282" s="556">
        <v>5.7142857142857141E-2</v>
      </c>
      <c r="C282" s="375">
        <f t="shared" si="219"/>
        <v>2</v>
      </c>
      <c r="D282" s="388">
        <f t="shared" ref="D282:D287" si="222">SUM($C$281:$C$287)</f>
        <v>35</v>
      </c>
      <c r="E282" s="325" t="s">
        <v>381</v>
      </c>
      <c r="F282" s="325" t="s">
        <v>381</v>
      </c>
      <c r="G282" s="325" t="s">
        <v>381</v>
      </c>
      <c r="H282" s="325" t="s">
        <v>381</v>
      </c>
      <c r="I282" s="325" t="s">
        <v>381</v>
      </c>
      <c r="J282" s="325" t="s">
        <v>381</v>
      </c>
      <c r="K282" s="325" t="s">
        <v>381</v>
      </c>
      <c r="L282" s="325" t="s">
        <v>381</v>
      </c>
      <c r="M282" s="325" t="s">
        <v>381</v>
      </c>
      <c r="N282" s="325" t="s">
        <v>381</v>
      </c>
      <c r="O282" s="325" t="s">
        <v>381</v>
      </c>
      <c r="P282" s="325" t="s">
        <v>381</v>
      </c>
      <c r="Q282" s="325" t="s">
        <v>381</v>
      </c>
      <c r="R282" s="325" t="s">
        <v>381</v>
      </c>
      <c r="S282" s="325" t="s">
        <v>381</v>
      </c>
      <c r="T282" s="325" t="s">
        <v>381</v>
      </c>
      <c r="U282" s="459" t="s">
        <v>381</v>
      </c>
      <c r="V282" s="333" t="s">
        <v>52</v>
      </c>
      <c r="W282" s="323" t="s">
        <v>381</v>
      </c>
      <c r="X282" s="325" t="s">
        <v>381</v>
      </c>
      <c r="Y282" s="325" t="s">
        <v>381</v>
      </c>
      <c r="Z282" s="325" t="s">
        <v>381</v>
      </c>
      <c r="AA282" s="325" t="s">
        <v>381</v>
      </c>
      <c r="AB282" s="325" t="s">
        <v>381</v>
      </c>
      <c r="AC282" s="325" t="s">
        <v>381</v>
      </c>
      <c r="AD282" s="325" t="s">
        <v>381</v>
      </c>
      <c r="AE282" s="325" t="s">
        <v>381</v>
      </c>
      <c r="AF282" s="325" t="s">
        <v>381</v>
      </c>
      <c r="AG282" s="325" t="s">
        <v>381</v>
      </c>
      <c r="AH282" s="325" t="s">
        <v>381</v>
      </c>
      <c r="AI282" s="325" t="s">
        <v>381</v>
      </c>
      <c r="AJ282" s="325" t="s">
        <v>52</v>
      </c>
      <c r="AK282" s="325" t="s">
        <v>381</v>
      </c>
      <c r="AL282" s="325" t="s">
        <v>381</v>
      </c>
      <c r="AM282" s="325" t="s">
        <v>381</v>
      </c>
      <c r="AN282" s="325" t="s">
        <v>381</v>
      </c>
      <c r="AO282" s="325" t="s">
        <v>381</v>
      </c>
      <c r="AP282" s="325" t="s">
        <v>381</v>
      </c>
      <c r="AQ282" s="325" t="s">
        <v>381</v>
      </c>
      <c r="AR282" s="325" t="s">
        <v>381</v>
      </c>
      <c r="AS282" s="325" t="s">
        <v>381</v>
      </c>
      <c r="AT282" s="325" t="s">
        <v>381</v>
      </c>
    </row>
    <row r="283" spans="1:46" ht="15">
      <c r="A283" s="387" t="s">
        <v>476</v>
      </c>
      <c r="B283" s="556">
        <v>0.11428571428571428</v>
      </c>
      <c r="C283" s="375">
        <f t="shared" si="219"/>
        <v>4</v>
      </c>
      <c r="D283" s="388">
        <f t="shared" si="222"/>
        <v>35</v>
      </c>
      <c r="E283" s="325" t="s">
        <v>381</v>
      </c>
      <c r="F283" s="325" t="s">
        <v>381</v>
      </c>
      <c r="G283" s="325" t="s">
        <v>381</v>
      </c>
      <c r="H283" s="325" t="s">
        <v>381</v>
      </c>
      <c r="I283" s="325" t="s">
        <v>381</v>
      </c>
      <c r="J283" s="325" t="s">
        <v>381</v>
      </c>
      <c r="K283" s="325" t="s">
        <v>381</v>
      </c>
      <c r="L283" s="325" t="s">
        <v>381</v>
      </c>
      <c r="M283" s="325" t="s">
        <v>52</v>
      </c>
      <c r="N283" s="325" t="s">
        <v>381</v>
      </c>
      <c r="O283" s="325" t="s">
        <v>381</v>
      </c>
      <c r="P283" s="325" t="s">
        <v>381</v>
      </c>
      <c r="Q283" s="325" t="s">
        <v>381</v>
      </c>
      <c r="R283" s="325" t="s">
        <v>381</v>
      </c>
      <c r="S283" s="325" t="s">
        <v>381</v>
      </c>
      <c r="T283" s="325" t="s">
        <v>381</v>
      </c>
      <c r="U283" s="459" t="s">
        <v>381</v>
      </c>
      <c r="V283" s="333" t="s">
        <v>381</v>
      </c>
      <c r="W283" s="323" t="s">
        <v>381</v>
      </c>
      <c r="X283" s="325" t="s">
        <v>381</v>
      </c>
      <c r="Y283" s="325" t="s">
        <v>381</v>
      </c>
      <c r="Z283" s="325" t="s">
        <v>381</v>
      </c>
      <c r="AA283" s="325" t="s">
        <v>381</v>
      </c>
      <c r="AB283" s="325" t="s">
        <v>381</v>
      </c>
      <c r="AC283" s="325" t="s">
        <v>381</v>
      </c>
      <c r="AD283" s="325" t="s">
        <v>381</v>
      </c>
      <c r="AE283" s="325" t="s">
        <v>381</v>
      </c>
      <c r="AF283" s="325" t="s">
        <v>52</v>
      </c>
      <c r="AG283" s="325" t="s">
        <v>381</v>
      </c>
      <c r="AH283" s="325" t="s">
        <v>381</v>
      </c>
      <c r="AI283" s="325" t="s">
        <v>381</v>
      </c>
      <c r="AJ283" s="325" t="s">
        <v>381</v>
      </c>
      <c r="AK283" s="325" t="s">
        <v>381</v>
      </c>
      <c r="AL283" s="325" t="s">
        <v>381</v>
      </c>
      <c r="AM283" s="325" t="s">
        <v>52</v>
      </c>
      <c r="AN283" s="325" t="s">
        <v>381</v>
      </c>
      <c r="AO283" s="325" t="s">
        <v>381</v>
      </c>
      <c r="AP283" s="325" t="s">
        <v>381</v>
      </c>
      <c r="AQ283" s="325" t="s">
        <v>381</v>
      </c>
      <c r="AR283" s="325" t="s">
        <v>52</v>
      </c>
      <c r="AS283" s="325" t="s">
        <v>381</v>
      </c>
      <c r="AT283" s="325" t="s">
        <v>381</v>
      </c>
    </row>
    <row r="284" spans="1:46" ht="15">
      <c r="A284" s="387" t="s">
        <v>152</v>
      </c>
      <c r="B284" s="556">
        <v>0.22857142857142856</v>
      </c>
      <c r="C284" s="375">
        <f t="shared" si="219"/>
        <v>8</v>
      </c>
      <c r="D284" s="388">
        <f t="shared" si="222"/>
        <v>35</v>
      </c>
      <c r="E284" s="325" t="s">
        <v>381</v>
      </c>
      <c r="F284" s="325" t="s">
        <v>381</v>
      </c>
      <c r="G284" s="325" t="s">
        <v>381</v>
      </c>
      <c r="H284" s="325" t="s">
        <v>381</v>
      </c>
      <c r="I284" s="325" t="s">
        <v>52</v>
      </c>
      <c r="J284" s="325" t="s">
        <v>381</v>
      </c>
      <c r="K284" s="325" t="s">
        <v>381</v>
      </c>
      <c r="L284" s="325" t="s">
        <v>381</v>
      </c>
      <c r="M284" s="325" t="s">
        <v>381</v>
      </c>
      <c r="N284" s="325" t="s">
        <v>52</v>
      </c>
      <c r="O284" s="325" t="s">
        <v>381</v>
      </c>
      <c r="P284" s="325" t="s">
        <v>381</v>
      </c>
      <c r="Q284" s="325" t="s">
        <v>381</v>
      </c>
      <c r="R284" s="325" t="s">
        <v>381</v>
      </c>
      <c r="S284" s="325" t="s">
        <v>381</v>
      </c>
      <c r="T284" s="325" t="s">
        <v>381</v>
      </c>
      <c r="U284" s="459" t="s">
        <v>52</v>
      </c>
      <c r="V284" s="333" t="s">
        <v>381</v>
      </c>
      <c r="W284" s="323" t="s">
        <v>381</v>
      </c>
      <c r="X284" s="325" t="s">
        <v>52</v>
      </c>
      <c r="Y284" s="325" t="s">
        <v>381</v>
      </c>
      <c r="Z284" s="325" t="s">
        <v>381</v>
      </c>
      <c r="AA284" s="325" t="s">
        <v>381</v>
      </c>
      <c r="AB284" s="325" t="s">
        <v>381</v>
      </c>
      <c r="AC284" s="325" t="s">
        <v>381</v>
      </c>
      <c r="AD284" s="325" t="s">
        <v>52</v>
      </c>
      <c r="AE284" s="325" t="s">
        <v>381</v>
      </c>
      <c r="AF284" s="325" t="s">
        <v>381</v>
      </c>
      <c r="AG284" s="325" t="s">
        <v>381</v>
      </c>
      <c r="AH284" s="325" t="s">
        <v>381</v>
      </c>
      <c r="AI284" s="325" t="s">
        <v>52</v>
      </c>
      <c r="AJ284" s="325" t="s">
        <v>381</v>
      </c>
      <c r="AK284" s="325" t="s">
        <v>381</v>
      </c>
      <c r="AL284" s="325" t="s">
        <v>381</v>
      </c>
      <c r="AM284" s="325" t="s">
        <v>381</v>
      </c>
      <c r="AN284" s="325" t="s">
        <v>52</v>
      </c>
      <c r="AO284" s="325" t="s">
        <v>381</v>
      </c>
      <c r="AP284" s="325" t="s">
        <v>381</v>
      </c>
      <c r="AQ284" s="325" t="s">
        <v>381</v>
      </c>
      <c r="AR284" s="325" t="s">
        <v>381</v>
      </c>
      <c r="AS284" s="325" t="s">
        <v>381</v>
      </c>
      <c r="AT284" s="325" t="s">
        <v>52</v>
      </c>
    </row>
    <row r="285" spans="1:46" ht="15">
      <c r="A285" s="387" t="s">
        <v>153</v>
      </c>
      <c r="B285" s="556">
        <v>2.8571428571428571E-2</v>
      </c>
      <c r="C285" s="375">
        <f t="shared" si="219"/>
        <v>1</v>
      </c>
      <c r="D285" s="388">
        <f t="shared" si="222"/>
        <v>35</v>
      </c>
      <c r="E285" s="325" t="s">
        <v>381</v>
      </c>
      <c r="F285" s="325" t="s">
        <v>52</v>
      </c>
      <c r="G285" s="325" t="s">
        <v>381</v>
      </c>
      <c r="H285" s="325" t="s">
        <v>381</v>
      </c>
      <c r="I285" s="325" t="s">
        <v>381</v>
      </c>
      <c r="J285" s="325" t="s">
        <v>381</v>
      </c>
      <c r="K285" s="325" t="s">
        <v>381</v>
      </c>
      <c r="L285" s="325" t="s">
        <v>381</v>
      </c>
      <c r="M285" s="325" t="s">
        <v>381</v>
      </c>
      <c r="N285" s="325" t="s">
        <v>381</v>
      </c>
      <c r="O285" s="325" t="s">
        <v>381</v>
      </c>
      <c r="P285" s="325" t="s">
        <v>381</v>
      </c>
      <c r="Q285" s="325" t="s">
        <v>381</v>
      </c>
      <c r="R285" s="325" t="s">
        <v>381</v>
      </c>
      <c r="S285" s="325" t="s">
        <v>381</v>
      </c>
      <c r="T285" s="325" t="s">
        <v>381</v>
      </c>
      <c r="U285" s="459" t="s">
        <v>381</v>
      </c>
      <c r="V285" s="333" t="s">
        <v>381</v>
      </c>
      <c r="W285" s="323" t="s">
        <v>381</v>
      </c>
      <c r="X285" s="325" t="s">
        <v>381</v>
      </c>
      <c r="Y285" s="325" t="s">
        <v>381</v>
      </c>
      <c r="Z285" s="325" t="s">
        <v>381</v>
      </c>
      <c r="AA285" s="325" t="s">
        <v>381</v>
      </c>
      <c r="AB285" s="325" t="s">
        <v>381</v>
      </c>
      <c r="AC285" s="325" t="s">
        <v>381</v>
      </c>
      <c r="AD285" s="325" t="s">
        <v>381</v>
      </c>
      <c r="AE285" s="325" t="s">
        <v>381</v>
      </c>
      <c r="AF285" s="325" t="s">
        <v>381</v>
      </c>
      <c r="AG285" s="325" t="s">
        <v>381</v>
      </c>
      <c r="AH285" s="325" t="s">
        <v>381</v>
      </c>
      <c r="AI285" s="325" t="s">
        <v>381</v>
      </c>
      <c r="AJ285" s="325" t="s">
        <v>381</v>
      </c>
      <c r="AK285" s="325" t="s">
        <v>381</v>
      </c>
      <c r="AL285" s="325" t="s">
        <v>381</v>
      </c>
      <c r="AM285" s="325" t="s">
        <v>381</v>
      </c>
      <c r="AN285" s="325" t="s">
        <v>381</v>
      </c>
      <c r="AO285" s="325" t="s">
        <v>381</v>
      </c>
      <c r="AP285" s="325" t="s">
        <v>381</v>
      </c>
      <c r="AQ285" s="325" t="s">
        <v>381</v>
      </c>
      <c r="AR285" s="325" t="s">
        <v>381</v>
      </c>
      <c r="AS285" s="325" t="s">
        <v>381</v>
      </c>
      <c r="AT285" s="325" t="s">
        <v>381</v>
      </c>
    </row>
    <row r="286" spans="1:46" ht="15">
      <c r="A286" s="387" t="s">
        <v>477</v>
      </c>
      <c r="B286" s="556">
        <v>0</v>
      </c>
      <c r="C286" s="375">
        <f t="shared" si="219"/>
        <v>0</v>
      </c>
      <c r="D286" s="388">
        <f t="shared" si="222"/>
        <v>35</v>
      </c>
      <c r="E286" s="325" t="s">
        <v>381</v>
      </c>
      <c r="F286" s="325" t="s">
        <v>381</v>
      </c>
      <c r="G286" s="325" t="s">
        <v>381</v>
      </c>
      <c r="H286" s="325" t="s">
        <v>381</v>
      </c>
      <c r="I286" s="325" t="s">
        <v>381</v>
      </c>
      <c r="J286" s="325" t="s">
        <v>381</v>
      </c>
      <c r="K286" s="325" t="s">
        <v>381</v>
      </c>
      <c r="L286" s="325" t="s">
        <v>381</v>
      </c>
      <c r="M286" s="325" t="s">
        <v>381</v>
      </c>
      <c r="N286" s="325" t="s">
        <v>381</v>
      </c>
      <c r="O286" s="325" t="s">
        <v>381</v>
      </c>
      <c r="P286" s="325" t="s">
        <v>381</v>
      </c>
      <c r="Q286" s="325" t="s">
        <v>381</v>
      </c>
      <c r="R286" s="325" t="s">
        <v>381</v>
      </c>
      <c r="S286" s="325" t="s">
        <v>381</v>
      </c>
      <c r="T286" s="325" t="s">
        <v>381</v>
      </c>
      <c r="U286" s="459" t="s">
        <v>381</v>
      </c>
      <c r="V286" s="333" t="s">
        <v>381</v>
      </c>
      <c r="W286" s="323" t="s">
        <v>381</v>
      </c>
      <c r="X286" s="325" t="s">
        <v>381</v>
      </c>
      <c r="Y286" s="325" t="s">
        <v>381</v>
      </c>
      <c r="Z286" s="325" t="s">
        <v>381</v>
      </c>
      <c r="AA286" s="325" t="s">
        <v>381</v>
      </c>
      <c r="AB286" s="325" t="s">
        <v>381</v>
      </c>
      <c r="AC286" s="325" t="s">
        <v>381</v>
      </c>
      <c r="AD286" s="325" t="s">
        <v>381</v>
      </c>
      <c r="AE286" s="325" t="s">
        <v>381</v>
      </c>
      <c r="AF286" s="325" t="s">
        <v>381</v>
      </c>
      <c r="AG286" s="325" t="s">
        <v>381</v>
      </c>
      <c r="AH286" s="325" t="s">
        <v>381</v>
      </c>
      <c r="AI286" s="325" t="s">
        <v>381</v>
      </c>
      <c r="AJ286" s="325" t="s">
        <v>381</v>
      </c>
      <c r="AK286" s="325" t="s">
        <v>381</v>
      </c>
      <c r="AL286" s="325" t="s">
        <v>381</v>
      </c>
      <c r="AM286" s="325" t="s">
        <v>381</v>
      </c>
      <c r="AN286" s="325" t="s">
        <v>381</v>
      </c>
      <c r="AO286" s="325" t="s">
        <v>381</v>
      </c>
      <c r="AP286" s="325" t="s">
        <v>381</v>
      </c>
      <c r="AQ286" s="325" t="s">
        <v>381</v>
      </c>
      <c r="AR286" s="325" t="s">
        <v>381</v>
      </c>
      <c r="AS286" s="325" t="s">
        <v>381</v>
      </c>
      <c r="AT286" s="325" t="s">
        <v>381</v>
      </c>
    </row>
    <row r="287" spans="1:46" ht="15">
      <c r="A287" s="442" t="s">
        <v>154</v>
      </c>
      <c r="B287" s="556">
        <v>2.8571428571428571E-2</v>
      </c>
      <c r="C287" s="375">
        <f t="shared" si="219"/>
        <v>1</v>
      </c>
      <c r="D287" s="388">
        <f t="shared" si="222"/>
        <v>35</v>
      </c>
      <c r="E287" s="325" t="s">
        <v>381</v>
      </c>
      <c r="F287" s="325" t="s">
        <v>381</v>
      </c>
      <c r="G287" s="325" t="s">
        <v>381</v>
      </c>
      <c r="H287" s="325" t="s">
        <v>381</v>
      </c>
      <c r="I287" s="325" t="s">
        <v>381</v>
      </c>
      <c r="J287" s="325" t="s">
        <v>381</v>
      </c>
      <c r="K287" s="325" t="s">
        <v>381</v>
      </c>
      <c r="L287" s="325" t="s">
        <v>381</v>
      </c>
      <c r="M287" s="325" t="s">
        <v>381</v>
      </c>
      <c r="N287" s="325" t="s">
        <v>381</v>
      </c>
      <c r="O287" s="325" t="s">
        <v>381</v>
      </c>
      <c r="P287" s="325" t="s">
        <v>381</v>
      </c>
      <c r="Q287" s="325" t="s">
        <v>381</v>
      </c>
      <c r="R287" s="325" t="s">
        <v>381</v>
      </c>
      <c r="S287" s="325" t="s">
        <v>381</v>
      </c>
      <c r="T287" s="325" t="s">
        <v>381</v>
      </c>
      <c r="U287" s="459" t="s">
        <v>381</v>
      </c>
      <c r="V287" s="333" t="s">
        <v>381</v>
      </c>
      <c r="W287" s="323" t="s">
        <v>381</v>
      </c>
      <c r="X287" s="325" t="s">
        <v>381</v>
      </c>
      <c r="Y287" s="325" t="s">
        <v>52</v>
      </c>
      <c r="Z287" s="325" t="s">
        <v>381</v>
      </c>
      <c r="AA287" s="325" t="s">
        <v>381</v>
      </c>
      <c r="AB287" s="325" t="s">
        <v>381</v>
      </c>
      <c r="AC287" s="325" t="s">
        <v>381</v>
      </c>
      <c r="AD287" s="325" t="s">
        <v>381</v>
      </c>
      <c r="AE287" s="325" t="s">
        <v>381</v>
      </c>
      <c r="AF287" s="325" t="s">
        <v>381</v>
      </c>
      <c r="AG287" s="325" t="s">
        <v>381</v>
      </c>
      <c r="AH287" s="325" t="s">
        <v>381</v>
      </c>
      <c r="AI287" s="325" t="s">
        <v>381</v>
      </c>
      <c r="AJ287" s="325" t="s">
        <v>381</v>
      </c>
      <c r="AK287" s="325" t="s">
        <v>381</v>
      </c>
      <c r="AL287" s="325" t="s">
        <v>381</v>
      </c>
      <c r="AM287" s="325" t="s">
        <v>381</v>
      </c>
      <c r="AN287" s="325" t="s">
        <v>381</v>
      </c>
      <c r="AO287" s="325" t="s">
        <v>381</v>
      </c>
      <c r="AP287" s="325" t="s">
        <v>381</v>
      </c>
      <c r="AQ287" s="325" t="s">
        <v>381</v>
      </c>
      <c r="AR287" s="325" t="s">
        <v>381</v>
      </c>
      <c r="AS287" s="325" t="s">
        <v>381</v>
      </c>
      <c r="AT287" s="325" t="s">
        <v>381</v>
      </c>
    </row>
    <row r="288" spans="1:46" ht="15">
      <c r="A288" s="534" t="s">
        <v>480</v>
      </c>
      <c r="B288" s="535"/>
      <c r="C288" s="535"/>
      <c r="D288" s="536"/>
      <c r="E288" s="535"/>
      <c r="F288" s="443" t="str" cm="1">
        <f t="array" ref="F288">IF(COUNTIF(F289:F295,"Yes")&lt;1,"Don't Know",_xlfn.IFS(F289="Yes",$A289,F290="Yes",$A290,F291="Yes",$A291,F292="Yes",$A292,F293="Yes",$A293,F294="Yes",$A294,F295="Yes",$A295))</f>
        <v>Pharmacist</v>
      </c>
      <c r="G288" s="443" t="str" cm="1">
        <f t="array" ref="G288">IF(COUNTIF(G289:G295,"Yes")&lt;1,"Don't Know",_xlfn.IFS(G289="Yes",$A289,G290="Yes",$A290,G291="Yes",$A291,G292="Yes",$A292,G293="Yes",$A293,G294="Yes",$A294,G295="Yes",$A295))</f>
        <v>Community health worker</v>
      </c>
      <c r="H288" s="443" t="str" cm="1">
        <f t="array" ref="H288">IF(COUNTIF(H289:H295,"Yes")&lt;1,"Don't Know",_xlfn.IFS(H289="Yes",$A289,H290="Yes",$A290,H291="Yes",$A291,H292="Yes",$A292,H293="Yes",$A293,H294="Yes",$A294,H295="Yes",$A295))</f>
        <v>Auxiliary nurse midwife</v>
      </c>
      <c r="I288" s="443" t="str" cm="1">
        <f t="array" ref="I288">IF(COUNTIF(I289:I295,"Yes")&lt;1,"Don't Know",_xlfn.IFS(I289="Yes",$A289,I290="Yes",$A290,I291="Yes",$A291,I292="Yes",$A292,I293="Yes",$A293,I294="Yes",$A294,I295="Yes",$A295))</f>
        <v>Nurse</v>
      </c>
      <c r="J288" s="443" t="str" cm="1">
        <f t="array" ref="J288">IF(COUNTIF(J289:J295,"Yes")&lt;1,"Don't Know",_xlfn.IFS(J289="Yes",$A289,J290="Yes",$A290,J291="Yes",$A291,J292="Yes",$A292,J293="Yes",$A293,J294="Yes",$A294,J295="Yes",$A295))</f>
        <v>Auxiliary nurse midwife</v>
      </c>
      <c r="K288" s="443" t="str" cm="1">
        <f t="array" ref="K288">IF(COUNTIF(K289:K295,"Yes")&lt;1,"Don't Know",_xlfn.IFS(K289="Yes",$A289,K290="Yes",$A290,K291="Yes",$A291,K292="Yes",$A292,K293="Yes",$A293,K294="Yes",$A294,K295="Yes",$A295))</f>
        <v>Auxiliary nurse</v>
      </c>
      <c r="L288" s="443" t="str" cm="1">
        <f t="array" ref="L288">IF(COUNTIF(L289:L295,"Yes")&lt;1,"Don't Know",_xlfn.IFS(L289="Yes",$A289,L290="Yes",$A290,L291="Yes",$A291,L292="Yes",$A292,L293="Yes",$A293,L294="Yes",$A294,L295="Yes",$A295))</f>
        <v>Nurse</v>
      </c>
      <c r="M288" s="443" t="str" cm="1">
        <f t="array" ref="M288">IF(COUNTIF(M289:M295,"Yes")&lt;1,"Don't Know",_xlfn.IFS(M289="Yes",$A289,M290="Yes",$A290,M291="Yes",$A291,M292="Yes",$A292,M293="Yes",$A293,M294="Yes",$A294,M295="Yes",$A295))</f>
        <v>Auxiliary nurse midwife</v>
      </c>
      <c r="N288" s="443" t="str" cm="1">
        <f t="array" ref="N288">IF(COUNTIF(N289:N295,"Yes")&lt;1,"Don't Know",_xlfn.IFS(N289="Yes",$A289,N290="Yes",$A290,N291="Yes",$A291,N292="Yes",$A292,N293="Yes",$A293,N294="Yes",$A294,N295="Yes",$A295))</f>
        <v>Nurse</v>
      </c>
      <c r="O288" s="443" t="str" cm="1">
        <f t="array" ref="O288">IF(COUNTIF(O289:O295,"Yes")&lt;1,"Don't Know",_xlfn.IFS(O289="Yes",$A289,O290="Yes",$A290,O291="Yes",$A291,O292="Yes",$A292,O293="Yes",$A293,O294="Yes",$A294,O295="Yes",$A295))</f>
        <v>Nurse</v>
      </c>
      <c r="P288" s="443" t="str" cm="1">
        <f t="array" ref="P288">IF(COUNTIF(P289:P295,"Yes")&lt;1,"Don't Know",_xlfn.IFS(P289="Yes",$A289,P290="Yes",$A290,P291="Yes",$A291,P292="Yes",$A292,P293="Yes",$A293,P294="Yes",$A294,P295="Yes",$A295))</f>
        <v>Community health worker</v>
      </c>
      <c r="Q288" s="443" t="str" cm="1">
        <f t="array" ref="Q288">IF(COUNTIF(Q289:Q295,"Yes")&lt;1,"Don't Know",_xlfn.IFS(Q289="Yes",$A289,Q290="Yes",$A290,Q291="Yes",$A291,Q292="Yes",$A292,Q293="Yes",$A293,Q294="Yes",$A294,Q295="Yes",$A295))</f>
        <v>Community health worker</v>
      </c>
      <c r="R288" s="443" t="str" cm="1">
        <f t="array" ref="R288">IF(COUNTIF(R289:R295,"Yes")&lt;1,"Don't Know",_xlfn.IFS(R289="Yes",$A289,R290="Yes",$A290,R291="Yes",$A291,R292="Yes",$A292,R293="Yes",$A293,R294="Yes",$A294,R295="Yes",$A295))</f>
        <v>Community health worker</v>
      </c>
      <c r="S288" s="443" t="str" cm="1">
        <f t="array" ref="S288">IF(COUNTIF(S289:S295,"Yes")&lt;1,"Don't Know",_xlfn.IFS(S289="Yes",$A289,S290="Yes",$A290,S291="Yes",$A291,S292="Yes",$A292,S293="Yes",$A293,S294="Yes",$A294,S295="Yes",$A295))</f>
        <v>Community health worker</v>
      </c>
      <c r="T288" s="443" t="str" cm="1">
        <f t="array" ref="T288">IF(COUNTIF(T289:T295,"Yes")&lt;1,"Don't Know",_xlfn.IFS(T289="Yes",$A289,T290="Yes",$A290,T291="Yes",$A291,T292="Yes",$A292,T293="Yes",$A293,T294="Yes",$A294,T295="Yes",$A295))</f>
        <v>Don't Know</v>
      </c>
      <c r="U288" s="443" t="str" cm="1">
        <f t="array" ref="U288">IF(COUNTIF(U289:U295,"Yes")&lt;1,"Don't Know",_xlfn.IFS(U289="Yes",$A289,U290="Yes",$A290,U291="Yes",$A291,U292="Yes",$A292,U293="Yes",$A293,U294="Yes",$A294,U295="Yes",$A295))</f>
        <v>Nurse</v>
      </c>
      <c r="V288" s="443" t="str" cm="1">
        <f t="array" ref="V288">IF(COUNTIF(V289:V295,"Yes")&lt;1,"Don't Know",_xlfn.IFS(V289="Yes",$A289,V290="Yes",$A290,V291="Yes",$A291,V292="Yes",$A292,V293="Yes",$A293,V294="Yes",$A294,V295="Yes",$A295))</f>
        <v>Auxiliary nurse</v>
      </c>
      <c r="W288" s="443" t="str" cm="1">
        <f t="array" ref="W288">IF(COUNTIF(W289:W295,"Yes")&lt;1,"Don't Know",_xlfn.IFS(W289="Yes",$A289,W290="Yes",$A290,W291="Yes",$A291,W292="Yes",$A292,W293="Yes",$A293,W294="Yes",$A294,W295="Yes",$A295))</f>
        <v>Auxiliary nurse midwife</v>
      </c>
      <c r="X288" s="443" t="str" cm="1">
        <f t="array" ref="X288">IF(COUNTIF(X289:X295,"Yes")&lt;1,"Don't Know",_xlfn.IFS(X289="Yes",$A289,X290="Yes",$A290,X291="Yes",$A291,X292="Yes",$A292,X293="Yes",$A293,X294="Yes",$A294,X295="Yes",$A295))</f>
        <v>Nurse</v>
      </c>
      <c r="Y288" s="443" t="str" cm="1">
        <f t="array" ref="Y288">IF(COUNTIF(Y289:Y295,"Yes")&lt;1,"Don't Know",_xlfn.IFS(Y289="Yes",$A289,Y290="Yes",$A290,Y291="Yes",$A291,Y292="Yes",$A292,Y293="Yes",$A293,Y294="Yes",$A294,Y295="Yes",$A295))</f>
        <v>Doctor</v>
      </c>
      <c r="Z288" s="443" t="str" cm="1">
        <f t="array" ref="Z288">IF(COUNTIF(Z289:Z295,"Yes")&lt;1,"Don't Know",_xlfn.IFS(Z289="Yes",$A289,Z290="Yes",$A290,Z291="Yes",$A291,Z292="Yes",$A292,Z293="Yes",$A293,Z294="Yes",$A294,Z295="Yes",$A295))</f>
        <v>Nurse</v>
      </c>
      <c r="AA288" s="443" t="str" cm="1">
        <f t="array" ref="AA288">IF(COUNTIF(AA289:AA295,"Yes")&lt;1,"Don't Know",_xlfn.IFS(AA289="Yes",$A289,AA290="Yes",$A290,AA291="Yes",$A291,AA292="Yes",$A292,AA293="Yes",$A293,AA294="Yes",$A294,AA295="Yes",$A295))</f>
        <v>Community health worker</v>
      </c>
      <c r="AB288" s="443" t="str" cm="1">
        <f t="array" ref="AB288">IF(COUNTIF(AB289:AB295,"Yes")&lt;1,"Don't Know",_xlfn.IFS(AB289="Yes",$A289,AB290="Yes",$A290,AB291="Yes",$A291,AB292="Yes",$A292,AB293="Yes",$A293,AB294="Yes",$A294,AB295="Yes",$A295))</f>
        <v>Community health worker</v>
      </c>
      <c r="AC288" s="443" t="str" cm="1">
        <f t="array" ref="AC288">IF(COUNTIF(AC289:AC295,"Yes")&lt;1,"Don't Know",_xlfn.IFS(AC289="Yes",$A289,AC290="Yes",$A290,AC291="Yes",$A291,AC292="Yes",$A292,AC293="Yes",$A293,AC294="Yes",$A294,AC295="Yes",$A295))</f>
        <v>Auxiliary nurse</v>
      </c>
      <c r="AD288" s="443" t="str" cm="1">
        <f t="array" ref="AD288">IF(COUNTIF(AD289:AD295,"Yes")&lt;1,"Don't Know",_xlfn.IFS(AD289="Yes",$A289,AD290="Yes",$A290,AD291="Yes",$A291,AD292="Yes",$A292,AD293="Yes",$A293,AD294="Yes",$A294,AD295="Yes",$A295))</f>
        <v>Nurse</v>
      </c>
      <c r="AE288" s="443" t="str" cm="1">
        <f t="array" ref="AE288">IF(COUNTIF(AE289:AE295,"Yes")&lt;1,"Don't Know",_xlfn.IFS(AE289="Yes",$A289,AE290="Yes",$A290,AE291="Yes",$A291,AE292="Yes",$A292,AE293="Yes",$A293,AE294="Yes",$A294,AE295="Yes",$A295))</f>
        <v>Auxiliary nurse</v>
      </c>
      <c r="AF288" s="443" t="str" cm="1">
        <f t="array" ref="AF288">IF(COUNTIF(AF289:AF295,"Yes")&lt;1,"Don't Know",_xlfn.IFS(AF289="Yes",$A289,AF290="Yes",$A290,AF291="Yes",$A291,AF292="Yes",$A292,AF293="Yes",$A293,AF294="Yes",$A294,AF295="Yes",$A295))</f>
        <v>Auxiliary nurse midwife</v>
      </c>
      <c r="AG288" s="443" t="str" cm="1">
        <f t="array" ref="AG288">IF(COUNTIF(AG289:AG295,"Yes")&lt;1,"Don't Know",_xlfn.IFS(AG289="Yes",$A289,AG290="Yes",$A290,AG291="Yes",$A291,AG292="Yes",$A292,AG293="Yes",$A293,AG294="Yes",$A294,AG295="Yes",$A295))</f>
        <v>Community health worker</v>
      </c>
      <c r="AH288" s="443" t="str" cm="1">
        <f t="array" ref="AH288">IF(COUNTIF(AH289:AH295,"Yes")&lt;1,"Don't Know",_xlfn.IFS(AH289="Yes",$A289,AH290="Yes",$A290,AH291="Yes",$A291,AH292="Yes",$A292,AH293="Yes",$A293,AH294="Yes",$A294,AH295="Yes",$A295))</f>
        <v>Nurse</v>
      </c>
      <c r="AI288" s="443" t="str" cm="1">
        <f t="array" ref="AI288">IF(COUNTIF(AI289:AI295,"Yes")&lt;1,"Don't Know",_xlfn.IFS(AI289="Yes",$A289,AI290="Yes",$A290,AI291="Yes",$A291,AI292="Yes",$A292,AI293="Yes",$A293,AI294="Yes",$A294,AI295="Yes",$A295))</f>
        <v>Nurse</v>
      </c>
      <c r="AJ288" s="443" t="str" cm="1">
        <f t="array" ref="AJ288">IF(COUNTIF(AJ289:AJ295,"Yes")&lt;1,"Don't Know",_xlfn.IFS(AJ289="Yes",$A289,AJ290="Yes",$A290,AJ291="Yes",$A291,AJ292="Yes",$A292,AJ293="Yes",$A293,AJ294="Yes",$A294,AJ295="Yes",$A295))</f>
        <v>Auxiliary nurse</v>
      </c>
      <c r="AK288" s="443" t="str" cm="1">
        <f t="array" ref="AK288">IF(COUNTIF(AK289:AK295,"Yes")&lt;1,"Don't Know",_xlfn.IFS(AK289="Yes",$A289,AK290="Yes",$A290,AK291="Yes",$A291,AK292="Yes",$A292,AK293="Yes",$A293,AK294="Yes",$A294,AK295="Yes",$A295))</f>
        <v>Community health worker</v>
      </c>
      <c r="AL288" s="443" t="str" cm="1">
        <f t="array" ref="AL288">IF(COUNTIF(AL289:AL295,"Yes")&lt;1,"Don't Know",_xlfn.IFS(AL289="Yes",$A289,AL290="Yes",$A290,AL291="Yes",$A291,AL292="Yes",$A292,AL293="Yes",$A293,AL294="Yes",$A294,AL295="Yes",$A295))</f>
        <v>Community health worker</v>
      </c>
      <c r="AM288" s="443" t="str" cm="1">
        <f t="array" ref="AM288">IF(COUNTIF(AM289:AM295,"Yes")&lt;1,"Don't Know",_xlfn.IFS(AM289="Yes",$A289,AM290="Yes",$A290,AM291="Yes",$A291,AM292="Yes",$A292,AM293="Yes",$A293,AM294="Yes",$A294,AM295="Yes",$A295))</f>
        <v>Auxiliary nurse midwife</v>
      </c>
      <c r="AN288" s="443" t="str" cm="1">
        <f t="array" ref="AN288">IF(COUNTIF(AN289:AN295,"Yes")&lt;1,"Don't Know",_xlfn.IFS(AN289="Yes",$A289,AN290="Yes",$A290,AN291="Yes",$A291,AN292="Yes",$A292,AN293="Yes",$A293,AN294="Yes",$A294,AN295="Yes",$A295))</f>
        <v>Nurse</v>
      </c>
      <c r="AO288" s="443" t="str" cm="1">
        <f t="array" ref="AO288">IF(COUNTIF(AO289:AO295,"Yes")&lt;1,"Don't Know",_xlfn.IFS(AO289="Yes",$A289,AO290="Yes",$A290,AO291="Yes",$A291,AO292="Yes",$A292,AO293="Yes",$A293,AO294="Yes",$A294,AO295="Yes",$A295))</f>
        <v>Nurse</v>
      </c>
      <c r="AP288" s="443" t="str" cm="1">
        <f t="array" ref="AP288">IF(COUNTIF(AP289:AP295,"Yes")&lt;1,"Don't Know",_xlfn.IFS(AP289="Yes",$A289,AP290="Yes",$A290,AP291="Yes",$A291,AP292="Yes",$A292,AP293="Yes",$A293,AP294="Yes",$A294,AP295="Yes",$A295))</f>
        <v>Auxiliary nurse</v>
      </c>
      <c r="AQ288" s="443" t="str" cm="1">
        <f t="array" ref="AQ288">IF(COUNTIF(AQ289:AQ295,"Yes")&lt;1,"Don't Know",_xlfn.IFS(AQ289="Yes",$A289,AQ290="Yes",$A290,AQ291="Yes",$A291,AQ292="Yes",$A292,AQ293="Yes",$A293,AQ294="Yes",$A294,AQ295="Yes",$A295))</f>
        <v>Nurse</v>
      </c>
      <c r="AR288" s="443" t="str" cm="1">
        <f t="array" ref="AR288">IF(COUNTIF(AR289:AR295,"Yes")&lt;1,"Don't Know",_xlfn.IFS(AR289="Yes",$A289,AR290="Yes",$A290,AR291="Yes",$A291,AR292="Yes",$A292,AR293="Yes",$A293,AR294="Yes",$A294,AR295="Yes",$A295))</f>
        <v>Auxiliary nurse midwife</v>
      </c>
      <c r="AS288" s="443" t="str" cm="1">
        <f t="array" ref="AS288">IF(COUNTIF(AS289:AS295,"Yes")&lt;1,"Don't Know",_xlfn.IFS(AS289="Yes",$A289,AS290="Yes",$A290,AS291="Yes",$A291,AS292="Yes",$A292,AS293="Yes",$A293,AS294="Yes",$A294,AS295="Yes",$A295))</f>
        <v>Community health worker</v>
      </c>
      <c r="AT288" s="443" t="str" cm="1">
        <f t="array" ref="AT288">IF(COUNTIF(AT289:AT295,"Yes")&lt;1,"Don't Know",_xlfn.IFS(AT289="Yes",$A289,AT290="Yes",$A290,AT291="Yes",$A291,AT292="Yes",$A292,AT293="Yes",$A293,AT294="Yes",$A294,AT295="Yes",$A295))</f>
        <v>Nurse</v>
      </c>
    </row>
    <row r="289" spans="1:46" ht="15">
      <c r="A289" s="387" t="s">
        <v>474</v>
      </c>
      <c r="B289" s="556">
        <v>0.27500000000000002</v>
      </c>
      <c r="C289" s="375">
        <f t="shared" si="219"/>
        <v>11</v>
      </c>
      <c r="D289" s="388">
        <f>SUM($C$289:$C$295)</f>
        <v>40</v>
      </c>
      <c r="E289" s="325" t="s">
        <v>381</v>
      </c>
      <c r="F289" s="325" t="s">
        <v>381</v>
      </c>
      <c r="G289" s="325" t="s">
        <v>52</v>
      </c>
      <c r="H289" s="325" t="s">
        <v>381</v>
      </c>
      <c r="I289" s="325" t="s">
        <v>381</v>
      </c>
      <c r="J289" s="325" t="s">
        <v>381</v>
      </c>
      <c r="K289" s="325" t="s">
        <v>381</v>
      </c>
      <c r="L289" s="325" t="s">
        <v>381</v>
      </c>
      <c r="M289" s="325" t="s">
        <v>381</v>
      </c>
      <c r="N289" s="325" t="s">
        <v>381</v>
      </c>
      <c r="O289" s="325" t="s">
        <v>381</v>
      </c>
      <c r="P289" s="325" t="s">
        <v>52</v>
      </c>
      <c r="Q289" s="325" t="s">
        <v>52</v>
      </c>
      <c r="R289" s="325" t="s">
        <v>52</v>
      </c>
      <c r="S289" s="325" t="s">
        <v>52</v>
      </c>
      <c r="T289" s="325" t="s">
        <v>381</v>
      </c>
      <c r="U289" s="459" t="s">
        <v>381</v>
      </c>
      <c r="V289" s="333" t="s">
        <v>381</v>
      </c>
      <c r="W289" s="323" t="s">
        <v>381</v>
      </c>
      <c r="X289" s="325" t="s">
        <v>381</v>
      </c>
      <c r="Y289" s="325" t="s">
        <v>381</v>
      </c>
      <c r="Z289" s="325" t="s">
        <v>381</v>
      </c>
      <c r="AA289" s="325" t="s">
        <v>52</v>
      </c>
      <c r="AB289" s="325" t="s">
        <v>52</v>
      </c>
      <c r="AC289" s="325" t="s">
        <v>381</v>
      </c>
      <c r="AD289" s="325" t="s">
        <v>381</v>
      </c>
      <c r="AE289" s="325" t="s">
        <v>381</v>
      </c>
      <c r="AF289" s="325" t="s">
        <v>381</v>
      </c>
      <c r="AG289" s="325" t="s">
        <v>52</v>
      </c>
      <c r="AH289" s="325" t="s">
        <v>381</v>
      </c>
      <c r="AI289" s="325" t="s">
        <v>381</v>
      </c>
      <c r="AJ289" s="325" t="s">
        <v>381</v>
      </c>
      <c r="AK289" s="325" t="s">
        <v>52</v>
      </c>
      <c r="AL289" s="325" t="s">
        <v>52</v>
      </c>
      <c r="AM289" s="325" t="s">
        <v>381</v>
      </c>
      <c r="AN289" s="325" t="s">
        <v>381</v>
      </c>
      <c r="AO289" s="325" t="s">
        <v>381</v>
      </c>
      <c r="AP289" s="325" t="s">
        <v>381</v>
      </c>
      <c r="AQ289" s="325" t="s">
        <v>381</v>
      </c>
      <c r="AR289" s="325" t="s">
        <v>381</v>
      </c>
      <c r="AS289" s="325" t="s">
        <v>52</v>
      </c>
      <c r="AT289" s="325" t="s">
        <v>381</v>
      </c>
    </row>
    <row r="290" spans="1:46" ht="15">
      <c r="A290" s="387" t="s">
        <v>475</v>
      </c>
      <c r="B290" s="556">
        <v>0.15</v>
      </c>
      <c r="C290" s="375">
        <f t="shared" si="219"/>
        <v>6</v>
      </c>
      <c r="D290" s="388">
        <f t="shared" ref="D290:D295" si="223">SUM($C$289:$C$295)</f>
        <v>40</v>
      </c>
      <c r="E290" s="325" t="s">
        <v>381</v>
      </c>
      <c r="F290" s="325" t="s">
        <v>381</v>
      </c>
      <c r="G290" s="325" t="s">
        <v>381</v>
      </c>
      <c r="H290" s="325" t="s">
        <v>381</v>
      </c>
      <c r="I290" s="325" t="s">
        <v>381</v>
      </c>
      <c r="J290" s="325" t="s">
        <v>381</v>
      </c>
      <c r="K290" s="325" t="s">
        <v>52</v>
      </c>
      <c r="L290" s="325" t="s">
        <v>381</v>
      </c>
      <c r="M290" s="325" t="s">
        <v>381</v>
      </c>
      <c r="N290" s="325" t="s">
        <v>381</v>
      </c>
      <c r="O290" s="325" t="s">
        <v>381</v>
      </c>
      <c r="P290" s="325" t="s">
        <v>381</v>
      </c>
      <c r="Q290" s="325" t="s">
        <v>381</v>
      </c>
      <c r="R290" s="325" t="s">
        <v>381</v>
      </c>
      <c r="S290" s="325" t="s">
        <v>381</v>
      </c>
      <c r="T290" s="325" t="s">
        <v>381</v>
      </c>
      <c r="U290" s="459" t="s">
        <v>381</v>
      </c>
      <c r="V290" s="333" t="s">
        <v>52</v>
      </c>
      <c r="W290" s="323" t="s">
        <v>381</v>
      </c>
      <c r="X290" s="325" t="s">
        <v>381</v>
      </c>
      <c r="Y290" s="325" t="s">
        <v>381</v>
      </c>
      <c r="Z290" s="325" t="s">
        <v>381</v>
      </c>
      <c r="AA290" s="325" t="s">
        <v>381</v>
      </c>
      <c r="AB290" s="325" t="s">
        <v>381</v>
      </c>
      <c r="AC290" s="325" t="s">
        <v>52</v>
      </c>
      <c r="AD290" s="325" t="s">
        <v>381</v>
      </c>
      <c r="AE290" s="325" t="s">
        <v>52</v>
      </c>
      <c r="AF290" s="325" t="s">
        <v>381</v>
      </c>
      <c r="AG290" s="325" t="s">
        <v>381</v>
      </c>
      <c r="AH290" s="325" t="s">
        <v>381</v>
      </c>
      <c r="AI290" s="325" t="s">
        <v>381</v>
      </c>
      <c r="AJ290" s="325" t="s">
        <v>52</v>
      </c>
      <c r="AK290" s="325" t="s">
        <v>381</v>
      </c>
      <c r="AL290" s="325" t="s">
        <v>381</v>
      </c>
      <c r="AM290" s="325" t="s">
        <v>381</v>
      </c>
      <c r="AN290" s="325" t="s">
        <v>381</v>
      </c>
      <c r="AO290" s="325" t="s">
        <v>381</v>
      </c>
      <c r="AP290" s="325" t="s">
        <v>52</v>
      </c>
      <c r="AQ290" s="325" t="s">
        <v>381</v>
      </c>
      <c r="AR290" s="325" t="s">
        <v>381</v>
      </c>
      <c r="AS290" s="325" t="s">
        <v>381</v>
      </c>
      <c r="AT290" s="325" t="s">
        <v>381</v>
      </c>
    </row>
    <row r="291" spans="1:46" ht="15">
      <c r="A291" s="387" t="s">
        <v>476</v>
      </c>
      <c r="B291" s="556">
        <v>0.17499999999999999</v>
      </c>
      <c r="C291" s="375">
        <f t="shared" si="219"/>
        <v>7</v>
      </c>
      <c r="D291" s="388">
        <f t="shared" si="223"/>
        <v>40</v>
      </c>
      <c r="E291" s="325" t="s">
        <v>381</v>
      </c>
      <c r="F291" s="325" t="s">
        <v>381</v>
      </c>
      <c r="G291" s="325" t="s">
        <v>381</v>
      </c>
      <c r="H291" s="325" t="s">
        <v>52</v>
      </c>
      <c r="I291" s="325" t="s">
        <v>381</v>
      </c>
      <c r="J291" s="325" t="s">
        <v>52</v>
      </c>
      <c r="K291" s="325" t="s">
        <v>381</v>
      </c>
      <c r="L291" s="325" t="s">
        <v>381</v>
      </c>
      <c r="M291" s="325" t="s">
        <v>52</v>
      </c>
      <c r="N291" s="325" t="s">
        <v>381</v>
      </c>
      <c r="O291" s="325" t="s">
        <v>381</v>
      </c>
      <c r="P291" s="325" t="s">
        <v>381</v>
      </c>
      <c r="Q291" s="325" t="s">
        <v>381</v>
      </c>
      <c r="R291" s="325" t="s">
        <v>381</v>
      </c>
      <c r="S291" s="325" t="s">
        <v>381</v>
      </c>
      <c r="T291" s="325" t="s">
        <v>381</v>
      </c>
      <c r="U291" s="459" t="s">
        <v>381</v>
      </c>
      <c r="V291" s="333" t="s">
        <v>381</v>
      </c>
      <c r="W291" s="323" t="s">
        <v>52</v>
      </c>
      <c r="X291" s="325" t="s">
        <v>381</v>
      </c>
      <c r="Y291" s="325" t="s">
        <v>381</v>
      </c>
      <c r="Z291" s="325" t="s">
        <v>381</v>
      </c>
      <c r="AA291" s="325" t="s">
        <v>381</v>
      </c>
      <c r="AB291" s="325" t="s">
        <v>381</v>
      </c>
      <c r="AC291" s="325" t="s">
        <v>381</v>
      </c>
      <c r="AD291" s="325" t="s">
        <v>381</v>
      </c>
      <c r="AE291" s="325" t="s">
        <v>381</v>
      </c>
      <c r="AF291" s="325" t="s">
        <v>52</v>
      </c>
      <c r="AG291" s="325" t="s">
        <v>381</v>
      </c>
      <c r="AH291" s="325" t="s">
        <v>381</v>
      </c>
      <c r="AI291" s="325" t="s">
        <v>381</v>
      </c>
      <c r="AJ291" s="325" t="s">
        <v>381</v>
      </c>
      <c r="AK291" s="325" t="s">
        <v>381</v>
      </c>
      <c r="AL291" s="325" t="s">
        <v>381</v>
      </c>
      <c r="AM291" s="325" t="s">
        <v>52</v>
      </c>
      <c r="AN291" s="325" t="s">
        <v>381</v>
      </c>
      <c r="AO291" s="325" t="s">
        <v>381</v>
      </c>
      <c r="AP291" s="325" t="s">
        <v>381</v>
      </c>
      <c r="AQ291" s="325" t="s">
        <v>381</v>
      </c>
      <c r="AR291" s="325" t="s">
        <v>52</v>
      </c>
      <c r="AS291" s="325" t="s">
        <v>381</v>
      </c>
      <c r="AT291" s="325" t="s">
        <v>381</v>
      </c>
    </row>
    <row r="292" spans="1:46" ht="15">
      <c r="A292" s="387" t="s">
        <v>152</v>
      </c>
      <c r="B292" s="556">
        <v>0.35</v>
      </c>
      <c r="C292" s="375">
        <f t="shared" si="219"/>
        <v>14</v>
      </c>
      <c r="D292" s="388">
        <f t="shared" si="223"/>
        <v>40</v>
      </c>
      <c r="E292" s="325" t="s">
        <v>381</v>
      </c>
      <c r="F292" s="325" t="s">
        <v>381</v>
      </c>
      <c r="G292" s="325" t="s">
        <v>381</v>
      </c>
      <c r="H292" s="325" t="s">
        <v>381</v>
      </c>
      <c r="I292" s="325" t="s">
        <v>52</v>
      </c>
      <c r="J292" s="325" t="s">
        <v>381</v>
      </c>
      <c r="K292" s="325" t="s">
        <v>381</v>
      </c>
      <c r="L292" s="325" t="s">
        <v>52</v>
      </c>
      <c r="M292" s="325" t="s">
        <v>381</v>
      </c>
      <c r="N292" s="325" t="s">
        <v>52</v>
      </c>
      <c r="O292" s="325" t="s">
        <v>52</v>
      </c>
      <c r="P292" s="325" t="s">
        <v>381</v>
      </c>
      <c r="Q292" s="325" t="s">
        <v>381</v>
      </c>
      <c r="R292" s="325" t="s">
        <v>381</v>
      </c>
      <c r="S292" s="325" t="s">
        <v>381</v>
      </c>
      <c r="T292" s="325" t="s">
        <v>381</v>
      </c>
      <c r="U292" s="459" t="s">
        <v>52</v>
      </c>
      <c r="V292" s="333" t="s">
        <v>381</v>
      </c>
      <c r="W292" s="323" t="s">
        <v>381</v>
      </c>
      <c r="X292" s="325" t="s">
        <v>52</v>
      </c>
      <c r="Y292" s="325" t="s">
        <v>381</v>
      </c>
      <c r="Z292" s="325" t="s">
        <v>52</v>
      </c>
      <c r="AA292" s="325" t="s">
        <v>381</v>
      </c>
      <c r="AB292" s="325" t="s">
        <v>381</v>
      </c>
      <c r="AC292" s="325" t="s">
        <v>381</v>
      </c>
      <c r="AD292" s="325" t="s">
        <v>52</v>
      </c>
      <c r="AE292" s="325" t="s">
        <v>381</v>
      </c>
      <c r="AF292" s="325" t="s">
        <v>381</v>
      </c>
      <c r="AG292" s="325" t="s">
        <v>381</v>
      </c>
      <c r="AH292" s="325" t="s">
        <v>52</v>
      </c>
      <c r="AI292" s="325" t="s">
        <v>52</v>
      </c>
      <c r="AJ292" s="325" t="s">
        <v>381</v>
      </c>
      <c r="AK292" s="325" t="s">
        <v>381</v>
      </c>
      <c r="AL292" s="325" t="s">
        <v>381</v>
      </c>
      <c r="AM292" s="325" t="s">
        <v>381</v>
      </c>
      <c r="AN292" s="325" t="s">
        <v>52</v>
      </c>
      <c r="AO292" s="325" t="s">
        <v>52</v>
      </c>
      <c r="AP292" s="325" t="s">
        <v>381</v>
      </c>
      <c r="AQ292" s="325" t="s">
        <v>52</v>
      </c>
      <c r="AR292" s="325" t="s">
        <v>381</v>
      </c>
      <c r="AS292" s="325" t="s">
        <v>381</v>
      </c>
      <c r="AT292" s="325" t="s">
        <v>52</v>
      </c>
    </row>
    <row r="293" spans="1:46" ht="15">
      <c r="A293" s="387" t="s">
        <v>153</v>
      </c>
      <c r="B293" s="556">
        <v>2.5000000000000001E-2</v>
      </c>
      <c r="C293" s="375">
        <f t="shared" si="219"/>
        <v>1</v>
      </c>
      <c r="D293" s="388">
        <f t="shared" si="223"/>
        <v>40</v>
      </c>
      <c r="E293" s="325" t="s">
        <v>381</v>
      </c>
      <c r="F293" s="325" t="s">
        <v>52</v>
      </c>
      <c r="G293" s="325" t="s">
        <v>381</v>
      </c>
      <c r="H293" s="325" t="s">
        <v>381</v>
      </c>
      <c r="I293" s="325" t="s">
        <v>381</v>
      </c>
      <c r="J293" s="325" t="s">
        <v>381</v>
      </c>
      <c r="K293" s="325" t="s">
        <v>381</v>
      </c>
      <c r="L293" s="325" t="s">
        <v>381</v>
      </c>
      <c r="M293" s="325" t="s">
        <v>381</v>
      </c>
      <c r="N293" s="325" t="s">
        <v>381</v>
      </c>
      <c r="O293" s="325" t="s">
        <v>381</v>
      </c>
      <c r="P293" s="325" t="s">
        <v>381</v>
      </c>
      <c r="Q293" s="325" t="s">
        <v>381</v>
      </c>
      <c r="R293" s="325" t="s">
        <v>381</v>
      </c>
      <c r="S293" s="325" t="s">
        <v>381</v>
      </c>
      <c r="T293" s="325" t="s">
        <v>381</v>
      </c>
      <c r="U293" s="459" t="s">
        <v>381</v>
      </c>
      <c r="V293" s="333" t="s">
        <v>381</v>
      </c>
      <c r="W293" s="323" t="s">
        <v>381</v>
      </c>
      <c r="X293" s="325" t="s">
        <v>381</v>
      </c>
      <c r="Y293" s="325" t="s">
        <v>381</v>
      </c>
      <c r="Z293" s="325" t="s">
        <v>381</v>
      </c>
      <c r="AA293" s="325" t="s">
        <v>381</v>
      </c>
      <c r="AB293" s="325" t="s">
        <v>381</v>
      </c>
      <c r="AC293" s="325" t="s">
        <v>381</v>
      </c>
      <c r="AD293" s="325" t="s">
        <v>381</v>
      </c>
      <c r="AE293" s="325" t="s">
        <v>381</v>
      </c>
      <c r="AF293" s="325" t="s">
        <v>381</v>
      </c>
      <c r="AG293" s="325" t="s">
        <v>381</v>
      </c>
      <c r="AH293" s="325" t="s">
        <v>381</v>
      </c>
      <c r="AI293" s="325" t="s">
        <v>381</v>
      </c>
      <c r="AJ293" s="325" t="s">
        <v>381</v>
      </c>
      <c r="AK293" s="325" t="s">
        <v>381</v>
      </c>
      <c r="AL293" s="325" t="s">
        <v>381</v>
      </c>
      <c r="AM293" s="325" t="s">
        <v>381</v>
      </c>
      <c r="AN293" s="325" t="s">
        <v>381</v>
      </c>
      <c r="AO293" s="325" t="s">
        <v>381</v>
      </c>
      <c r="AP293" s="325" t="s">
        <v>381</v>
      </c>
      <c r="AQ293" s="325" t="s">
        <v>381</v>
      </c>
      <c r="AR293" s="325" t="s">
        <v>381</v>
      </c>
      <c r="AS293" s="325" t="s">
        <v>381</v>
      </c>
      <c r="AT293" s="325" t="s">
        <v>381</v>
      </c>
    </row>
    <row r="294" spans="1:46" ht="15">
      <c r="A294" s="387" t="s">
        <v>477</v>
      </c>
      <c r="B294" s="556">
        <v>0</v>
      </c>
      <c r="C294" s="375">
        <f t="shared" si="219"/>
        <v>0</v>
      </c>
      <c r="D294" s="388">
        <f t="shared" si="223"/>
        <v>40</v>
      </c>
      <c r="E294" s="325" t="s">
        <v>381</v>
      </c>
      <c r="F294" s="325" t="s">
        <v>381</v>
      </c>
      <c r="G294" s="325" t="s">
        <v>381</v>
      </c>
      <c r="H294" s="325" t="s">
        <v>381</v>
      </c>
      <c r="I294" s="325" t="s">
        <v>381</v>
      </c>
      <c r="J294" s="325" t="s">
        <v>381</v>
      </c>
      <c r="K294" s="325" t="s">
        <v>381</v>
      </c>
      <c r="L294" s="325" t="s">
        <v>381</v>
      </c>
      <c r="M294" s="325" t="s">
        <v>381</v>
      </c>
      <c r="N294" s="325" t="s">
        <v>381</v>
      </c>
      <c r="O294" s="325" t="s">
        <v>381</v>
      </c>
      <c r="P294" s="325" t="s">
        <v>381</v>
      </c>
      <c r="Q294" s="325" t="s">
        <v>381</v>
      </c>
      <c r="R294" s="325" t="s">
        <v>381</v>
      </c>
      <c r="S294" s="325" t="s">
        <v>381</v>
      </c>
      <c r="T294" s="325" t="s">
        <v>381</v>
      </c>
      <c r="U294" s="459" t="s">
        <v>381</v>
      </c>
      <c r="V294" s="333" t="s">
        <v>381</v>
      </c>
      <c r="W294" s="323" t="s">
        <v>381</v>
      </c>
      <c r="X294" s="325" t="s">
        <v>381</v>
      </c>
      <c r="Y294" s="325" t="s">
        <v>381</v>
      </c>
      <c r="Z294" s="325" t="s">
        <v>381</v>
      </c>
      <c r="AA294" s="325" t="s">
        <v>381</v>
      </c>
      <c r="AB294" s="325" t="s">
        <v>381</v>
      </c>
      <c r="AC294" s="325" t="s">
        <v>381</v>
      </c>
      <c r="AD294" s="325" t="s">
        <v>381</v>
      </c>
      <c r="AE294" s="325" t="s">
        <v>381</v>
      </c>
      <c r="AF294" s="325" t="s">
        <v>381</v>
      </c>
      <c r="AG294" s="325" t="s">
        <v>381</v>
      </c>
      <c r="AH294" s="325" t="s">
        <v>381</v>
      </c>
      <c r="AI294" s="325" t="s">
        <v>381</v>
      </c>
      <c r="AJ294" s="325" t="s">
        <v>381</v>
      </c>
      <c r="AK294" s="325" t="s">
        <v>381</v>
      </c>
      <c r="AL294" s="325" t="s">
        <v>381</v>
      </c>
      <c r="AM294" s="325" t="s">
        <v>381</v>
      </c>
      <c r="AN294" s="325" t="s">
        <v>381</v>
      </c>
      <c r="AO294" s="325" t="s">
        <v>381</v>
      </c>
      <c r="AP294" s="325" t="s">
        <v>381</v>
      </c>
      <c r="AQ294" s="325" t="s">
        <v>381</v>
      </c>
      <c r="AR294" s="325" t="s">
        <v>381</v>
      </c>
      <c r="AS294" s="325" t="s">
        <v>381</v>
      </c>
      <c r="AT294" s="325" t="s">
        <v>381</v>
      </c>
    </row>
    <row r="295" spans="1:46" ht="15">
      <c r="A295" s="442" t="s">
        <v>154</v>
      </c>
      <c r="B295" s="556">
        <v>2.5000000000000001E-2</v>
      </c>
      <c r="C295" s="375">
        <f t="shared" si="219"/>
        <v>1</v>
      </c>
      <c r="D295" s="388">
        <f t="shared" si="223"/>
        <v>40</v>
      </c>
      <c r="E295" s="325" t="s">
        <v>381</v>
      </c>
      <c r="F295" s="325" t="s">
        <v>381</v>
      </c>
      <c r="G295" s="325" t="s">
        <v>381</v>
      </c>
      <c r="H295" s="325" t="s">
        <v>381</v>
      </c>
      <c r="I295" s="325" t="s">
        <v>381</v>
      </c>
      <c r="J295" s="325" t="s">
        <v>381</v>
      </c>
      <c r="K295" s="325" t="s">
        <v>381</v>
      </c>
      <c r="L295" s="325" t="s">
        <v>381</v>
      </c>
      <c r="M295" s="325" t="s">
        <v>381</v>
      </c>
      <c r="N295" s="325" t="s">
        <v>381</v>
      </c>
      <c r="O295" s="325" t="s">
        <v>381</v>
      </c>
      <c r="P295" s="325" t="s">
        <v>381</v>
      </c>
      <c r="Q295" s="325" t="s">
        <v>381</v>
      </c>
      <c r="R295" s="325" t="s">
        <v>381</v>
      </c>
      <c r="S295" s="325" t="s">
        <v>381</v>
      </c>
      <c r="T295" s="325" t="s">
        <v>381</v>
      </c>
      <c r="U295" s="459" t="s">
        <v>381</v>
      </c>
      <c r="V295" s="333" t="s">
        <v>381</v>
      </c>
      <c r="W295" s="323" t="s">
        <v>381</v>
      </c>
      <c r="X295" s="325" t="s">
        <v>381</v>
      </c>
      <c r="Y295" s="325" t="s">
        <v>52</v>
      </c>
      <c r="Z295" s="325" t="s">
        <v>381</v>
      </c>
      <c r="AA295" s="325" t="s">
        <v>381</v>
      </c>
      <c r="AB295" s="325" t="s">
        <v>381</v>
      </c>
      <c r="AC295" s="325" t="s">
        <v>381</v>
      </c>
      <c r="AD295" s="325" t="s">
        <v>381</v>
      </c>
      <c r="AE295" s="325" t="s">
        <v>381</v>
      </c>
      <c r="AF295" s="325" t="s">
        <v>381</v>
      </c>
      <c r="AG295" s="325" t="s">
        <v>381</v>
      </c>
      <c r="AH295" s="325" t="s">
        <v>381</v>
      </c>
      <c r="AI295" s="325" t="s">
        <v>381</v>
      </c>
      <c r="AJ295" s="325" t="s">
        <v>381</v>
      </c>
      <c r="AK295" s="325" t="s">
        <v>381</v>
      </c>
      <c r="AL295" s="325" t="s">
        <v>381</v>
      </c>
      <c r="AM295" s="325" t="s">
        <v>381</v>
      </c>
      <c r="AN295" s="325" t="s">
        <v>381</v>
      </c>
      <c r="AO295" s="325" t="s">
        <v>381</v>
      </c>
      <c r="AP295" s="325" t="s">
        <v>381</v>
      </c>
      <c r="AQ295" s="325" t="s">
        <v>381</v>
      </c>
      <c r="AR295" s="325" t="s">
        <v>381</v>
      </c>
      <c r="AS295" s="325" t="s">
        <v>381</v>
      </c>
      <c r="AT295" s="325" t="s">
        <v>381</v>
      </c>
    </row>
    <row r="296" spans="1:46" ht="15">
      <c r="A296" s="534" t="s">
        <v>481</v>
      </c>
      <c r="B296" s="535"/>
      <c r="C296" s="535"/>
      <c r="D296" s="536"/>
      <c r="E296" s="535"/>
      <c r="F296" s="443" t="str" cm="1">
        <f t="array" ref="F296">IF(COUNTIF(F297:F303,"Yes")&lt;1,"Don't Know",_xlfn.IFS(F297="Yes",$A297,F298="Yes",$A298,F299="Yes",$A299,F300="Yes",$A300,F301="Yes",$A301,F302="Yes",$A302,F303="Yes",$A303))</f>
        <v>Pharmacist</v>
      </c>
      <c r="G296" s="443" t="str" cm="1">
        <f t="array" ref="G296">IF(COUNTIF(G297:G303,"Yes")&lt;1,"Don't Know",_xlfn.IFS(G297="Yes",$A297,G298="Yes",$A298,G299="Yes",$A299,G300="Yes",$A300,G301="Yes",$A301,G302="Yes",$A302,G303="Yes",$A303))</f>
        <v>Doctor</v>
      </c>
      <c r="H296" s="443" t="str" cm="1">
        <f t="array" ref="H296">IF(COUNTIF(H297:H303,"Yes")&lt;1,"Don't Know",_xlfn.IFS(H297="Yes",$A297,H298="Yes",$A298,H299="Yes",$A299,H300="Yes",$A300,H301="Yes",$A301,H302="Yes",$A302,H303="Yes",$A303))</f>
        <v>Auxiliary nurse midwife</v>
      </c>
      <c r="I296" s="443" t="str" cm="1">
        <f t="array" ref="I296">IF(COUNTIF(I297:I303,"Yes")&lt;1,"Don't Know",_xlfn.IFS(I297="Yes",$A297,I298="Yes",$A298,I299="Yes",$A299,I300="Yes",$A300,I301="Yes",$A301,I302="Yes",$A302,I303="Yes",$A303))</f>
        <v>Nurse</v>
      </c>
      <c r="J296" s="443" t="str" cm="1">
        <f t="array" ref="J296">IF(COUNTIF(J297:J303,"Yes")&lt;1,"Don't Know",_xlfn.IFS(J297="Yes",$A297,J298="Yes",$A298,J299="Yes",$A299,J300="Yes",$A300,J301="Yes",$A301,J302="Yes",$A302,J303="Yes",$A303))</f>
        <v>Auxiliary nurse midwife</v>
      </c>
      <c r="K296" s="443" t="str" cm="1">
        <f t="array" ref="K296">IF(COUNTIF(K297:K303,"Yes")&lt;1,"Don't Know",_xlfn.IFS(K297="Yes",$A297,K298="Yes",$A298,K299="Yes",$A299,K300="Yes",$A300,K301="Yes",$A301,K302="Yes",$A302,K303="Yes",$A303))</f>
        <v>Auxiliary nurse</v>
      </c>
      <c r="L296" s="443" t="str" cm="1">
        <f t="array" ref="L296">IF(COUNTIF(L297:L303,"Yes")&lt;1,"Don't Know",_xlfn.IFS(L297="Yes",$A297,L298="Yes",$A298,L299="Yes",$A299,L300="Yes",$A300,L301="Yes",$A301,L302="Yes",$A302,L303="Yes",$A303))</f>
        <v>Nurse</v>
      </c>
      <c r="M296" s="443" t="str" cm="1">
        <f t="array" ref="M296">IF(COUNTIF(M297:M303,"Yes")&lt;1,"Don't Know",_xlfn.IFS(M297="Yes",$A297,M298="Yes",$A298,M299="Yes",$A299,M300="Yes",$A300,M301="Yes",$A301,M302="Yes",$A302,M303="Yes",$A303))</f>
        <v>Auxiliary nurse midwife</v>
      </c>
      <c r="N296" s="443" t="str" cm="1">
        <f t="array" ref="N296">IF(COUNTIF(N297:N303,"Yes")&lt;1,"Don't Know",_xlfn.IFS(N297="Yes",$A297,N298="Yes",$A298,N299="Yes",$A299,N300="Yes",$A300,N301="Yes",$A301,N302="Yes",$A302,N303="Yes",$A303))</f>
        <v>Doctor</v>
      </c>
      <c r="O296" s="443" t="str" cm="1">
        <f t="array" ref="O296">IF(COUNTIF(O297:O303,"Yes")&lt;1,"Don't Know",_xlfn.IFS(O297="Yes",$A297,O298="Yes",$A298,O299="Yes",$A299,O300="Yes",$A300,O301="Yes",$A301,O302="Yes",$A302,O303="Yes",$A303))</f>
        <v>Nurse</v>
      </c>
      <c r="P296" s="443" t="str" cm="1">
        <f t="array" ref="P296">IF(COUNTIF(P297:P303,"Yes")&lt;1,"Don't Know",_xlfn.IFS(P297="Yes",$A297,P298="Yes",$A298,P299="Yes",$A299,P300="Yes",$A300,P301="Yes",$A301,P302="Yes",$A302,P303="Yes",$A303))</f>
        <v>Nurse</v>
      </c>
      <c r="Q296" s="443" t="str" cm="1">
        <f t="array" ref="Q296">IF(COUNTIF(Q297:Q303,"Yes")&lt;1,"Don't Know",_xlfn.IFS(Q297="Yes",$A297,Q298="Yes",$A298,Q299="Yes",$A299,Q300="Yes",$A300,Q301="Yes",$A301,Q302="Yes",$A302,Q303="Yes",$A303))</f>
        <v>Community health worker</v>
      </c>
      <c r="R296" s="443" t="str" cm="1">
        <f t="array" ref="R296">IF(COUNTIF(R297:R303,"Yes")&lt;1,"Don't Know",_xlfn.IFS(R297="Yes",$A297,R298="Yes",$A298,R299="Yes",$A299,R300="Yes",$A300,R301="Yes",$A301,R302="Yes",$A302,R303="Yes",$A303))</f>
        <v>Community health worker</v>
      </c>
      <c r="S296" s="443" t="str" cm="1">
        <f t="array" ref="S296">IF(COUNTIF(S297:S303,"Yes")&lt;1,"Don't Know",_xlfn.IFS(S297="Yes",$A297,S298="Yes",$A298,S299="Yes",$A299,S300="Yes",$A300,S301="Yes",$A301,S302="Yes",$A302,S303="Yes",$A303))</f>
        <v>Auxiliary nurse</v>
      </c>
      <c r="T296" s="443" t="str" cm="1">
        <f t="array" ref="T296">IF(COUNTIF(T297:T303,"Yes")&lt;1,"Don't Know",_xlfn.IFS(T297="Yes",$A297,T298="Yes",$A298,T299="Yes",$A299,T300="Yes",$A300,T301="Yes",$A301,T302="Yes",$A302,T303="Yes",$A303))</f>
        <v>Auxiliary nurse midwife</v>
      </c>
      <c r="U296" s="443" t="str" cm="1">
        <f t="array" ref="U296">IF(COUNTIF(U297:U303,"Yes")&lt;1,"Don't Know",_xlfn.IFS(U297="Yes",$A297,U298="Yes",$A298,U299="Yes",$A299,U300="Yes",$A300,U301="Yes",$A301,U302="Yes",$A302,U303="Yes",$A303))</f>
        <v>Nurse</v>
      </c>
      <c r="V296" s="443" t="str" cm="1">
        <f t="array" ref="V296">IF(COUNTIF(V297:V303,"Yes")&lt;1,"Don't Know",_xlfn.IFS(V297="Yes",$A297,V298="Yes",$A298,V299="Yes",$A299,V300="Yes",$A300,V301="Yes",$A301,V302="Yes",$A302,V303="Yes",$A303))</f>
        <v>Doctor</v>
      </c>
      <c r="W296" s="443" t="str" cm="1">
        <f t="array" ref="W296">IF(COUNTIF(W297:W303,"Yes")&lt;1,"Don't Know",_xlfn.IFS(W297="Yes",$A297,W298="Yes",$A298,W299="Yes",$A299,W300="Yes",$A300,W301="Yes",$A301,W302="Yes",$A302,W303="Yes",$A303))</f>
        <v>Doctor</v>
      </c>
      <c r="X296" s="443" t="str" cm="1">
        <f t="array" ref="X296">IF(COUNTIF(X297:X303,"Yes")&lt;1,"Don't Know",_xlfn.IFS(X297="Yes",$A297,X298="Yes",$A298,X299="Yes",$A299,X300="Yes",$A300,X301="Yes",$A301,X302="Yes",$A302,X303="Yes",$A303))</f>
        <v>Nurse</v>
      </c>
      <c r="Y296" s="443" t="str" cm="1">
        <f t="array" ref="Y296">IF(COUNTIF(Y297:Y303,"Yes")&lt;1,"Don't Know",_xlfn.IFS(Y297="Yes",$A297,Y298="Yes",$A298,Y299="Yes",$A299,Y300="Yes",$A300,Y301="Yes",$A301,Y302="Yes",$A302,Y303="Yes",$A303))</f>
        <v>Don't Know</v>
      </c>
      <c r="Z296" s="443" t="str" cm="1">
        <f t="array" ref="Z296">IF(COUNTIF(Z297:Z303,"Yes")&lt;1,"Don't Know",_xlfn.IFS(Z297="Yes",$A297,Z298="Yes",$A298,Z299="Yes",$A299,Z300="Yes",$A300,Z301="Yes",$A301,Z302="Yes",$A302,Z303="Yes",$A303))</f>
        <v>Nurse</v>
      </c>
      <c r="AA296" s="443" t="str" cm="1">
        <f t="array" ref="AA296">IF(COUNTIF(AA297:AA303,"Yes")&lt;1,"Don't Know",_xlfn.IFS(AA297="Yes",$A297,AA298="Yes",$A298,AA299="Yes",$A299,AA300="Yes",$A300,AA301="Yes",$A301,AA302="Yes",$A302,AA303="Yes",$A303))</f>
        <v>Auxiliary nurse midwife</v>
      </c>
      <c r="AB296" s="443" t="str" cm="1">
        <f t="array" ref="AB296">IF(COUNTIF(AB297:AB303,"Yes")&lt;1,"Don't Know",_xlfn.IFS(AB297="Yes",$A297,AB298="Yes",$A298,AB299="Yes",$A299,AB300="Yes",$A300,AB301="Yes",$A301,AB302="Yes",$A302,AB303="Yes",$A303))</f>
        <v>Nurse</v>
      </c>
      <c r="AC296" s="443" t="str" cm="1">
        <f t="array" ref="AC296">IF(COUNTIF(AC297:AC303,"Yes")&lt;1,"Don't Know",_xlfn.IFS(AC297="Yes",$A297,AC298="Yes",$A298,AC299="Yes",$A299,AC300="Yes",$A300,AC301="Yes",$A301,AC302="Yes",$A302,AC303="Yes",$A303))</f>
        <v>Auxiliary nurse</v>
      </c>
      <c r="AD296" s="443" t="str" cm="1">
        <f t="array" ref="AD296">IF(COUNTIF(AD297:AD303,"Yes")&lt;1,"Don't Know",_xlfn.IFS(AD297="Yes",$A297,AD298="Yes",$A298,AD299="Yes",$A299,AD300="Yes",$A300,AD301="Yes",$A301,AD302="Yes",$A302,AD303="Yes",$A303))</f>
        <v>Auxiliary nurse midwife</v>
      </c>
      <c r="AE296" s="443" t="str" cm="1">
        <f t="array" ref="AE296">IF(COUNTIF(AE297:AE303,"Yes")&lt;1,"Don't Know",_xlfn.IFS(AE297="Yes",$A297,AE298="Yes",$A298,AE299="Yes",$A299,AE300="Yes",$A300,AE301="Yes",$A301,AE302="Yes",$A302,AE303="Yes",$A303))</f>
        <v>Auxiliary nurse</v>
      </c>
      <c r="AF296" s="443" t="str" cm="1">
        <f t="array" ref="AF296">IF(COUNTIF(AF297:AF303,"Yes")&lt;1,"Don't Know",_xlfn.IFS(AF297="Yes",$A297,AF298="Yes",$A298,AF299="Yes",$A299,AF300="Yes",$A300,AF301="Yes",$A301,AF302="Yes",$A302,AF303="Yes",$A303))</f>
        <v>Auxiliary nurse midwife</v>
      </c>
      <c r="AG296" s="443" t="str" cm="1">
        <f t="array" ref="AG296">IF(COUNTIF(AG297:AG303,"Yes")&lt;1,"Don't Know",_xlfn.IFS(AG297="Yes",$A297,AG298="Yes",$A298,AG299="Yes",$A299,AG300="Yes",$A300,AG301="Yes",$A301,AG302="Yes",$A302,AG303="Yes",$A303))</f>
        <v>Community health worker</v>
      </c>
      <c r="AH296" s="443" t="str" cm="1">
        <f t="array" ref="AH296">IF(COUNTIF(AH297:AH303,"Yes")&lt;1,"Don't Know",_xlfn.IFS(AH297="Yes",$A297,AH298="Yes",$A298,AH299="Yes",$A299,AH300="Yes",$A300,AH301="Yes",$A301,AH302="Yes",$A302,AH303="Yes",$A303))</f>
        <v>Doctor</v>
      </c>
      <c r="AI296" s="443" t="str" cm="1">
        <f t="array" ref="AI296">IF(COUNTIF(AI297:AI303,"Yes")&lt;1,"Don't Know",_xlfn.IFS(AI297="Yes",$A297,AI298="Yes",$A298,AI299="Yes",$A299,AI300="Yes",$A300,AI301="Yes",$A301,AI302="Yes",$A302,AI303="Yes",$A303))</f>
        <v>Auxiliary nurse midwife</v>
      </c>
      <c r="AJ296" s="443" t="str" cm="1">
        <f t="array" ref="AJ296">IF(COUNTIF(AJ297:AJ303,"Yes")&lt;1,"Don't Know",_xlfn.IFS(AJ297="Yes",$A297,AJ298="Yes",$A298,AJ299="Yes",$A299,AJ300="Yes",$A300,AJ301="Yes",$A301,AJ302="Yes",$A302,AJ303="Yes",$A303))</f>
        <v>Auxiliary nurse</v>
      </c>
      <c r="AK296" s="443" t="str" cm="1">
        <f t="array" ref="AK296">IF(COUNTIF(AK297:AK303,"Yes")&lt;1,"Don't Know",_xlfn.IFS(AK297="Yes",$A297,AK298="Yes",$A298,AK299="Yes",$A299,AK300="Yes",$A300,AK301="Yes",$A301,AK302="Yes",$A302,AK303="Yes",$A303))</f>
        <v>Nurse</v>
      </c>
      <c r="AL296" s="443" t="str" cm="1">
        <f t="array" ref="AL296">IF(COUNTIF(AL297:AL303,"Yes")&lt;1,"Don't Know",_xlfn.IFS(AL297="Yes",$A297,AL298="Yes",$A298,AL299="Yes",$A299,AL300="Yes",$A300,AL301="Yes",$A301,AL302="Yes",$A302,AL303="Yes",$A303))</f>
        <v>Auxiliary nurse midwife</v>
      </c>
      <c r="AM296" s="443" t="str" cm="1">
        <f t="array" ref="AM296">IF(COUNTIF(AM297:AM303,"Yes")&lt;1,"Don't Know",_xlfn.IFS(AM297="Yes",$A297,AM298="Yes",$A298,AM299="Yes",$A299,AM300="Yes",$A300,AM301="Yes",$A301,AM302="Yes",$A302,AM303="Yes",$A303))</f>
        <v>Auxiliary nurse midwife</v>
      </c>
      <c r="AN296" s="443" t="str" cm="1">
        <f t="array" ref="AN296">IF(COUNTIF(AN297:AN303,"Yes")&lt;1,"Don't Know",_xlfn.IFS(AN297="Yes",$A297,AN298="Yes",$A298,AN299="Yes",$A299,AN300="Yes",$A300,AN301="Yes",$A301,AN302="Yes",$A302,AN303="Yes",$A303))</f>
        <v>Clinical officer</v>
      </c>
      <c r="AO296" s="443" t="str" cm="1">
        <f t="array" ref="AO296">IF(COUNTIF(AO297:AO303,"Yes")&lt;1,"Don't Know",_xlfn.IFS(AO297="Yes",$A297,AO298="Yes",$A298,AO299="Yes",$A299,AO300="Yes",$A300,AO301="Yes",$A301,AO302="Yes",$A302,AO303="Yes",$A303))</f>
        <v>Nurse</v>
      </c>
      <c r="AP296" s="443" t="str" cm="1">
        <f t="array" ref="AP296">IF(COUNTIF(AP297:AP303,"Yes")&lt;1,"Don't Know",_xlfn.IFS(AP297="Yes",$A297,AP298="Yes",$A298,AP299="Yes",$A299,AP300="Yes",$A300,AP301="Yes",$A301,AP302="Yes",$A302,AP303="Yes",$A303))</f>
        <v>Auxiliary nurse</v>
      </c>
      <c r="AQ296" s="443" t="str" cm="1">
        <f t="array" ref="AQ296">IF(COUNTIF(AQ297:AQ303,"Yes")&lt;1,"Don't Know",_xlfn.IFS(AQ297="Yes",$A297,AQ298="Yes",$A298,AQ299="Yes",$A299,AQ300="Yes",$A300,AQ301="Yes",$A301,AQ302="Yes",$A302,AQ303="Yes",$A303))</f>
        <v>Auxiliary nurse midwife</v>
      </c>
      <c r="AR296" s="443" t="str" cm="1">
        <f t="array" ref="AR296">IF(COUNTIF(AR297:AR303,"Yes")&lt;1,"Don't Know",_xlfn.IFS(AR297="Yes",$A297,AR298="Yes",$A298,AR299="Yes",$A299,AR300="Yes",$A300,AR301="Yes",$A301,AR302="Yes",$A302,AR303="Yes",$A303))</f>
        <v>Auxiliary nurse midwife</v>
      </c>
      <c r="AS296" s="443" t="str" cm="1">
        <f t="array" ref="AS296">IF(COUNTIF(AS297:AS303,"Yes")&lt;1,"Don't Know",_xlfn.IFS(AS297="Yes",$A297,AS298="Yes",$A298,AS299="Yes",$A299,AS300="Yes",$A300,AS301="Yes",$A301,AS302="Yes",$A302,AS303="Yes",$A303))</f>
        <v>Nurse</v>
      </c>
      <c r="AT296" s="443" t="str" cm="1">
        <f t="array" ref="AT296">IF(COUNTIF(AT297:AT303,"Yes")&lt;1,"Don't Know",_xlfn.IFS(AT297="Yes",$A297,AT298="Yes",$A298,AT299="Yes",$A299,AT300="Yes",$A300,AT301="Yes",$A301,AT302="Yes",$A302,AT303="Yes",$A303))</f>
        <v>Nurse</v>
      </c>
    </row>
    <row r="297" spans="1:46" ht="15">
      <c r="A297" s="387" t="s">
        <v>474</v>
      </c>
      <c r="B297" s="556">
        <v>7.4999999999999997E-2</v>
      </c>
      <c r="C297" s="375">
        <f t="shared" si="219"/>
        <v>3</v>
      </c>
      <c r="D297" s="388">
        <f>SUM($C$297:$C$303)</f>
        <v>40</v>
      </c>
      <c r="E297" s="325" t="s">
        <v>381</v>
      </c>
      <c r="F297" s="325" t="s">
        <v>381</v>
      </c>
      <c r="G297" s="325" t="s">
        <v>381</v>
      </c>
      <c r="H297" s="325" t="s">
        <v>381</v>
      </c>
      <c r="I297" s="325" t="s">
        <v>381</v>
      </c>
      <c r="J297" s="325" t="s">
        <v>381</v>
      </c>
      <c r="K297" s="325" t="s">
        <v>381</v>
      </c>
      <c r="L297" s="325" t="s">
        <v>381</v>
      </c>
      <c r="M297" s="325" t="s">
        <v>381</v>
      </c>
      <c r="N297" s="325" t="s">
        <v>381</v>
      </c>
      <c r="O297" s="325" t="s">
        <v>381</v>
      </c>
      <c r="P297" s="325" t="s">
        <v>381</v>
      </c>
      <c r="Q297" s="325" t="s">
        <v>52</v>
      </c>
      <c r="R297" s="325" t="s">
        <v>52</v>
      </c>
      <c r="S297" s="325" t="s">
        <v>381</v>
      </c>
      <c r="T297" s="325" t="s">
        <v>381</v>
      </c>
      <c r="U297" s="459" t="s">
        <v>381</v>
      </c>
      <c r="V297" s="333" t="s">
        <v>381</v>
      </c>
      <c r="W297" s="323" t="s">
        <v>381</v>
      </c>
      <c r="X297" s="325" t="s">
        <v>381</v>
      </c>
      <c r="Y297" s="325" t="s">
        <v>381</v>
      </c>
      <c r="Z297" s="325" t="s">
        <v>381</v>
      </c>
      <c r="AA297" s="325" t="s">
        <v>381</v>
      </c>
      <c r="AB297" s="325" t="s">
        <v>381</v>
      </c>
      <c r="AC297" s="325" t="s">
        <v>381</v>
      </c>
      <c r="AD297" s="325" t="s">
        <v>381</v>
      </c>
      <c r="AE297" s="325" t="s">
        <v>381</v>
      </c>
      <c r="AF297" s="325" t="s">
        <v>381</v>
      </c>
      <c r="AG297" s="325" t="s">
        <v>52</v>
      </c>
      <c r="AH297" s="325" t="s">
        <v>381</v>
      </c>
      <c r="AI297" s="325" t="s">
        <v>381</v>
      </c>
      <c r="AJ297" s="325" t="s">
        <v>381</v>
      </c>
      <c r="AK297" s="325" t="s">
        <v>381</v>
      </c>
      <c r="AL297" s="325" t="s">
        <v>381</v>
      </c>
      <c r="AM297" s="325" t="s">
        <v>381</v>
      </c>
      <c r="AN297" s="325" t="s">
        <v>381</v>
      </c>
      <c r="AO297" s="325" t="s">
        <v>381</v>
      </c>
      <c r="AP297" s="325" t="s">
        <v>381</v>
      </c>
      <c r="AQ297" s="325" t="s">
        <v>381</v>
      </c>
      <c r="AR297" s="325" t="s">
        <v>381</v>
      </c>
      <c r="AS297" s="325" t="s">
        <v>381</v>
      </c>
      <c r="AT297" s="325" t="s">
        <v>381</v>
      </c>
    </row>
    <row r="298" spans="1:46" ht="15">
      <c r="A298" s="387" t="s">
        <v>475</v>
      </c>
      <c r="B298" s="556">
        <v>0.15</v>
      </c>
      <c r="C298" s="375">
        <f t="shared" si="219"/>
        <v>6</v>
      </c>
      <c r="D298" s="388">
        <f t="shared" ref="D298:D303" si="224">SUM($C$297:$C$303)</f>
        <v>40</v>
      </c>
      <c r="E298" s="325" t="s">
        <v>381</v>
      </c>
      <c r="F298" s="325" t="s">
        <v>381</v>
      </c>
      <c r="G298" s="325" t="s">
        <v>381</v>
      </c>
      <c r="H298" s="325" t="s">
        <v>381</v>
      </c>
      <c r="I298" s="325" t="s">
        <v>381</v>
      </c>
      <c r="J298" s="325" t="s">
        <v>381</v>
      </c>
      <c r="K298" s="325" t="s">
        <v>52</v>
      </c>
      <c r="L298" s="325" t="s">
        <v>381</v>
      </c>
      <c r="M298" s="325" t="s">
        <v>381</v>
      </c>
      <c r="N298" s="325" t="s">
        <v>381</v>
      </c>
      <c r="O298" s="325" t="s">
        <v>381</v>
      </c>
      <c r="P298" s="325" t="s">
        <v>381</v>
      </c>
      <c r="Q298" s="325" t="s">
        <v>381</v>
      </c>
      <c r="R298" s="325" t="s">
        <v>381</v>
      </c>
      <c r="S298" s="325" t="s">
        <v>52</v>
      </c>
      <c r="T298" s="325" t="s">
        <v>381</v>
      </c>
      <c r="U298" s="459" t="s">
        <v>381</v>
      </c>
      <c r="V298" s="333" t="s">
        <v>381</v>
      </c>
      <c r="W298" s="323" t="s">
        <v>381</v>
      </c>
      <c r="X298" s="325" t="s">
        <v>381</v>
      </c>
      <c r="Y298" s="325" t="s">
        <v>381</v>
      </c>
      <c r="Z298" s="325" t="s">
        <v>381</v>
      </c>
      <c r="AA298" s="325" t="s">
        <v>381</v>
      </c>
      <c r="AB298" s="325" t="s">
        <v>381</v>
      </c>
      <c r="AC298" s="325" t="s">
        <v>52</v>
      </c>
      <c r="AD298" s="325" t="s">
        <v>381</v>
      </c>
      <c r="AE298" s="325" t="s">
        <v>52</v>
      </c>
      <c r="AF298" s="325" t="s">
        <v>381</v>
      </c>
      <c r="AG298" s="325" t="s">
        <v>381</v>
      </c>
      <c r="AH298" s="325" t="s">
        <v>381</v>
      </c>
      <c r="AI298" s="325" t="s">
        <v>381</v>
      </c>
      <c r="AJ298" s="325" t="s">
        <v>52</v>
      </c>
      <c r="AK298" s="325" t="s">
        <v>381</v>
      </c>
      <c r="AL298" s="325" t="s">
        <v>381</v>
      </c>
      <c r="AM298" s="325" t="s">
        <v>381</v>
      </c>
      <c r="AN298" s="325" t="s">
        <v>381</v>
      </c>
      <c r="AO298" s="325" t="s">
        <v>381</v>
      </c>
      <c r="AP298" s="325" t="s">
        <v>52</v>
      </c>
      <c r="AQ298" s="325" t="s">
        <v>381</v>
      </c>
      <c r="AR298" s="325" t="s">
        <v>381</v>
      </c>
      <c r="AS298" s="325" t="s">
        <v>381</v>
      </c>
      <c r="AT298" s="325" t="s">
        <v>381</v>
      </c>
    </row>
    <row r="299" spans="1:46" ht="15">
      <c r="A299" s="387" t="s">
        <v>476</v>
      </c>
      <c r="B299" s="556">
        <v>0.3</v>
      </c>
      <c r="C299" s="375">
        <f t="shared" si="219"/>
        <v>12</v>
      </c>
      <c r="D299" s="388">
        <f t="shared" si="224"/>
        <v>40</v>
      </c>
      <c r="E299" s="325" t="s">
        <v>381</v>
      </c>
      <c r="F299" s="325" t="s">
        <v>381</v>
      </c>
      <c r="G299" s="325" t="s">
        <v>381</v>
      </c>
      <c r="H299" s="325" t="s">
        <v>52</v>
      </c>
      <c r="I299" s="325" t="s">
        <v>381</v>
      </c>
      <c r="J299" s="325" t="s">
        <v>52</v>
      </c>
      <c r="K299" s="325" t="s">
        <v>381</v>
      </c>
      <c r="L299" s="325" t="s">
        <v>381</v>
      </c>
      <c r="M299" s="325" t="s">
        <v>52</v>
      </c>
      <c r="N299" s="325" t="s">
        <v>381</v>
      </c>
      <c r="O299" s="325" t="s">
        <v>381</v>
      </c>
      <c r="P299" s="325" t="s">
        <v>381</v>
      </c>
      <c r="Q299" s="325" t="s">
        <v>381</v>
      </c>
      <c r="R299" s="325" t="s">
        <v>381</v>
      </c>
      <c r="S299" s="325" t="s">
        <v>381</v>
      </c>
      <c r="T299" s="325" t="s">
        <v>52</v>
      </c>
      <c r="U299" s="459" t="s">
        <v>381</v>
      </c>
      <c r="V299" s="333" t="s">
        <v>381</v>
      </c>
      <c r="W299" s="323" t="s">
        <v>381</v>
      </c>
      <c r="X299" s="325" t="s">
        <v>381</v>
      </c>
      <c r="Y299" s="325" t="s">
        <v>381</v>
      </c>
      <c r="Z299" s="325" t="s">
        <v>381</v>
      </c>
      <c r="AA299" s="325" t="s">
        <v>52</v>
      </c>
      <c r="AB299" s="325" t="s">
        <v>381</v>
      </c>
      <c r="AC299" s="325" t="s">
        <v>381</v>
      </c>
      <c r="AD299" s="325" t="s">
        <v>52</v>
      </c>
      <c r="AE299" s="325" t="s">
        <v>381</v>
      </c>
      <c r="AF299" s="325" t="s">
        <v>52</v>
      </c>
      <c r="AG299" s="325" t="s">
        <v>381</v>
      </c>
      <c r="AH299" s="325" t="s">
        <v>381</v>
      </c>
      <c r="AI299" s="325" t="s">
        <v>52</v>
      </c>
      <c r="AJ299" s="325" t="s">
        <v>381</v>
      </c>
      <c r="AK299" s="325" t="s">
        <v>381</v>
      </c>
      <c r="AL299" s="325" t="s">
        <v>52</v>
      </c>
      <c r="AM299" s="325" t="s">
        <v>52</v>
      </c>
      <c r="AN299" s="325" t="s">
        <v>381</v>
      </c>
      <c r="AO299" s="325" t="s">
        <v>381</v>
      </c>
      <c r="AP299" s="325" t="s">
        <v>381</v>
      </c>
      <c r="AQ299" s="325" t="s">
        <v>52</v>
      </c>
      <c r="AR299" s="325" t="s">
        <v>52</v>
      </c>
      <c r="AS299" s="325" t="s">
        <v>381</v>
      </c>
      <c r="AT299" s="325" t="s">
        <v>381</v>
      </c>
    </row>
    <row r="300" spans="1:46" ht="15">
      <c r="A300" s="387" t="s">
        <v>152</v>
      </c>
      <c r="B300" s="556">
        <v>0.3</v>
      </c>
      <c r="C300" s="375">
        <f t="shared" si="219"/>
        <v>12</v>
      </c>
      <c r="D300" s="388">
        <f t="shared" si="224"/>
        <v>40</v>
      </c>
      <c r="E300" s="325" t="s">
        <v>381</v>
      </c>
      <c r="F300" s="325" t="s">
        <v>381</v>
      </c>
      <c r="G300" s="325" t="s">
        <v>381</v>
      </c>
      <c r="H300" s="325" t="s">
        <v>381</v>
      </c>
      <c r="I300" s="325" t="s">
        <v>52</v>
      </c>
      <c r="J300" s="325" t="s">
        <v>381</v>
      </c>
      <c r="K300" s="325" t="s">
        <v>381</v>
      </c>
      <c r="L300" s="325" t="s">
        <v>52</v>
      </c>
      <c r="M300" s="325" t="s">
        <v>381</v>
      </c>
      <c r="N300" s="325" t="s">
        <v>381</v>
      </c>
      <c r="O300" s="325" t="s">
        <v>52</v>
      </c>
      <c r="P300" s="325" t="s">
        <v>52</v>
      </c>
      <c r="Q300" s="325" t="s">
        <v>381</v>
      </c>
      <c r="R300" s="325" t="s">
        <v>381</v>
      </c>
      <c r="S300" s="325" t="s">
        <v>381</v>
      </c>
      <c r="T300" s="325" t="s">
        <v>381</v>
      </c>
      <c r="U300" s="459" t="s">
        <v>52</v>
      </c>
      <c r="V300" s="333" t="s">
        <v>381</v>
      </c>
      <c r="W300" s="323" t="s">
        <v>381</v>
      </c>
      <c r="X300" s="325" t="s">
        <v>52</v>
      </c>
      <c r="Y300" s="325" t="s">
        <v>381</v>
      </c>
      <c r="Z300" s="325" t="s">
        <v>52</v>
      </c>
      <c r="AA300" s="325" t="s">
        <v>381</v>
      </c>
      <c r="AB300" s="325" t="s">
        <v>52</v>
      </c>
      <c r="AC300" s="325" t="s">
        <v>381</v>
      </c>
      <c r="AD300" s="325" t="s">
        <v>381</v>
      </c>
      <c r="AE300" s="325" t="s">
        <v>381</v>
      </c>
      <c r="AF300" s="325" t="s">
        <v>381</v>
      </c>
      <c r="AG300" s="325" t="s">
        <v>381</v>
      </c>
      <c r="AH300" s="325" t="s">
        <v>381</v>
      </c>
      <c r="AI300" s="325" t="s">
        <v>381</v>
      </c>
      <c r="AJ300" s="325" t="s">
        <v>381</v>
      </c>
      <c r="AK300" s="325" t="s">
        <v>52</v>
      </c>
      <c r="AL300" s="325" t="s">
        <v>381</v>
      </c>
      <c r="AM300" s="325" t="s">
        <v>381</v>
      </c>
      <c r="AN300" s="325" t="s">
        <v>381</v>
      </c>
      <c r="AO300" s="325" t="s">
        <v>52</v>
      </c>
      <c r="AP300" s="325" t="s">
        <v>381</v>
      </c>
      <c r="AQ300" s="325" t="s">
        <v>381</v>
      </c>
      <c r="AR300" s="325" t="s">
        <v>381</v>
      </c>
      <c r="AS300" s="325" t="s">
        <v>52</v>
      </c>
      <c r="AT300" s="325" t="s">
        <v>52</v>
      </c>
    </row>
    <row r="301" spans="1:46" ht="15">
      <c r="A301" s="387" t="s">
        <v>153</v>
      </c>
      <c r="B301" s="556">
        <v>2.5000000000000001E-2</v>
      </c>
      <c r="C301" s="375">
        <f t="shared" si="219"/>
        <v>1</v>
      </c>
      <c r="D301" s="388">
        <f t="shared" si="224"/>
        <v>40</v>
      </c>
      <c r="E301" s="325" t="s">
        <v>381</v>
      </c>
      <c r="F301" s="325" t="s">
        <v>52</v>
      </c>
      <c r="G301" s="325" t="s">
        <v>381</v>
      </c>
      <c r="H301" s="325" t="s">
        <v>381</v>
      </c>
      <c r="I301" s="325" t="s">
        <v>381</v>
      </c>
      <c r="J301" s="325" t="s">
        <v>381</v>
      </c>
      <c r="K301" s="325" t="s">
        <v>381</v>
      </c>
      <c r="L301" s="325" t="s">
        <v>381</v>
      </c>
      <c r="M301" s="325" t="s">
        <v>381</v>
      </c>
      <c r="N301" s="325" t="s">
        <v>381</v>
      </c>
      <c r="O301" s="325" t="s">
        <v>381</v>
      </c>
      <c r="P301" s="325" t="s">
        <v>381</v>
      </c>
      <c r="Q301" s="325" t="s">
        <v>381</v>
      </c>
      <c r="R301" s="325" t="s">
        <v>381</v>
      </c>
      <c r="S301" s="325" t="s">
        <v>381</v>
      </c>
      <c r="T301" s="325" t="s">
        <v>381</v>
      </c>
      <c r="U301" s="459" t="s">
        <v>381</v>
      </c>
      <c r="V301" s="333" t="s">
        <v>381</v>
      </c>
      <c r="W301" s="323" t="s">
        <v>381</v>
      </c>
      <c r="X301" s="325" t="s">
        <v>381</v>
      </c>
      <c r="Y301" s="325" t="s">
        <v>381</v>
      </c>
      <c r="Z301" s="325" t="s">
        <v>381</v>
      </c>
      <c r="AA301" s="325" t="s">
        <v>381</v>
      </c>
      <c r="AB301" s="325" t="s">
        <v>381</v>
      </c>
      <c r="AC301" s="325" t="s">
        <v>381</v>
      </c>
      <c r="AD301" s="325" t="s">
        <v>381</v>
      </c>
      <c r="AE301" s="325" t="s">
        <v>381</v>
      </c>
      <c r="AF301" s="325" t="s">
        <v>381</v>
      </c>
      <c r="AG301" s="325" t="s">
        <v>381</v>
      </c>
      <c r="AH301" s="325" t="s">
        <v>381</v>
      </c>
      <c r="AI301" s="325" t="s">
        <v>381</v>
      </c>
      <c r="AJ301" s="325" t="s">
        <v>381</v>
      </c>
      <c r="AK301" s="325" t="s">
        <v>381</v>
      </c>
      <c r="AL301" s="325" t="s">
        <v>381</v>
      </c>
      <c r="AM301" s="325" t="s">
        <v>381</v>
      </c>
      <c r="AN301" s="325" t="s">
        <v>381</v>
      </c>
      <c r="AO301" s="325" t="s">
        <v>381</v>
      </c>
      <c r="AP301" s="325" t="s">
        <v>381</v>
      </c>
      <c r="AQ301" s="325" t="s">
        <v>381</v>
      </c>
      <c r="AR301" s="325" t="s">
        <v>381</v>
      </c>
      <c r="AS301" s="325" t="s">
        <v>381</v>
      </c>
      <c r="AT301" s="325" t="s">
        <v>381</v>
      </c>
    </row>
    <row r="302" spans="1:46" ht="15">
      <c r="A302" s="387" t="s">
        <v>477</v>
      </c>
      <c r="B302" s="556">
        <v>2.5000000000000001E-2</v>
      </c>
      <c r="C302" s="375">
        <f t="shared" si="219"/>
        <v>1</v>
      </c>
      <c r="D302" s="388">
        <f t="shared" si="224"/>
        <v>40</v>
      </c>
      <c r="E302" s="325" t="s">
        <v>381</v>
      </c>
      <c r="F302" s="325" t="s">
        <v>381</v>
      </c>
      <c r="G302" s="325" t="s">
        <v>381</v>
      </c>
      <c r="H302" s="325" t="s">
        <v>381</v>
      </c>
      <c r="I302" s="325" t="s">
        <v>381</v>
      </c>
      <c r="J302" s="325" t="s">
        <v>381</v>
      </c>
      <c r="K302" s="325" t="s">
        <v>381</v>
      </c>
      <c r="L302" s="325" t="s">
        <v>381</v>
      </c>
      <c r="M302" s="325" t="s">
        <v>381</v>
      </c>
      <c r="N302" s="325" t="s">
        <v>381</v>
      </c>
      <c r="O302" s="325" t="s">
        <v>381</v>
      </c>
      <c r="P302" s="325" t="s">
        <v>381</v>
      </c>
      <c r="Q302" s="325" t="s">
        <v>381</v>
      </c>
      <c r="R302" s="325" t="s">
        <v>381</v>
      </c>
      <c r="S302" s="325" t="s">
        <v>381</v>
      </c>
      <c r="T302" s="325" t="s">
        <v>381</v>
      </c>
      <c r="U302" s="459" t="s">
        <v>381</v>
      </c>
      <c r="V302" s="333" t="s">
        <v>381</v>
      </c>
      <c r="W302" s="323" t="s">
        <v>381</v>
      </c>
      <c r="X302" s="325" t="s">
        <v>381</v>
      </c>
      <c r="Y302" s="325" t="s">
        <v>381</v>
      </c>
      <c r="Z302" s="325" t="s">
        <v>381</v>
      </c>
      <c r="AA302" s="325" t="s">
        <v>381</v>
      </c>
      <c r="AB302" s="325" t="s">
        <v>381</v>
      </c>
      <c r="AC302" s="325" t="s">
        <v>381</v>
      </c>
      <c r="AD302" s="325" t="s">
        <v>381</v>
      </c>
      <c r="AE302" s="325" t="s">
        <v>381</v>
      </c>
      <c r="AF302" s="325" t="s">
        <v>381</v>
      </c>
      <c r="AG302" s="325" t="s">
        <v>381</v>
      </c>
      <c r="AH302" s="325" t="s">
        <v>381</v>
      </c>
      <c r="AI302" s="325" t="s">
        <v>381</v>
      </c>
      <c r="AJ302" s="325" t="s">
        <v>381</v>
      </c>
      <c r="AK302" s="325" t="s">
        <v>381</v>
      </c>
      <c r="AL302" s="325" t="s">
        <v>381</v>
      </c>
      <c r="AM302" s="325" t="s">
        <v>381</v>
      </c>
      <c r="AN302" s="325" t="s">
        <v>52</v>
      </c>
      <c r="AO302" s="325" t="s">
        <v>381</v>
      </c>
      <c r="AP302" s="325" t="s">
        <v>381</v>
      </c>
      <c r="AQ302" s="325" t="s">
        <v>381</v>
      </c>
      <c r="AR302" s="325" t="s">
        <v>381</v>
      </c>
      <c r="AS302" s="325" t="s">
        <v>381</v>
      </c>
      <c r="AT302" s="325" t="s">
        <v>381</v>
      </c>
    </row>
    <row r="303" spans="1:46" ht="15">
      <c r="A303" s="442" t="s">
        <v>154</v>
      </c>
      <c r="B303" s="556">
        <v>0.125</v>
      </c>
      <c r="C303" s="375">
        <f t="shared" si="219"/>
        <v>5</v>
      </c>
      <c r="D303" s="388">
        <f t="shared" si="224"/>
        <v>40</v>
      </c>
      <c r="E303" s="325" t="s">
        <v>381</v>
      </c>
      <c r="F303" s="325" t="s">
        <v>381</v>
      </c>
      <c r="G303" s="325" t="s">
        <v>52</v>
      </c>
      <c r="H303" s="325" t="s">
        <v>381</v>
      </c>
      <c r="I303" s="325" t="s">
        <v>381</v>
      </c>
      <c r="J303" s="325" t="s">
        <v>381</v>
      </c>
      <c r="K303" s="325" t="s">
        <v>381</v>
      </c>
      <c r="L303" s="325" t="s">
        <v>381</v>
      </c>
      <c r="M303" s="325" t="s">
        <v>381</v>
      </c>
      <c r="N303" s="325" t="s">
        <v>52</v>
      </c>
      <c r="O303" s="325" t="s">
        <v>381</v>
      </c>
      <c r="P303" s="325" t="s">
        <v>381</v>
      </c>
      <c r="Q303" s="325" t="s">
        <v>381</v>
      </c>
      <c r="R303" s="325" t="s">
        <v>381</v>
      </c>
      <c r="S303" s="325" t="s">
        <v>381</v>
      </c>
      <c r="T303" s="325" t="s">
        <v>381</v>
      </c>
      <c r="U303" s="459" t="s">
        <v>381</v>
      </c>
      <c r="V303" s="333" t="s">
        <v>52</v>
      </c>
      <c r="W303" s="323" t="s">
        <v>52</v>
      </c>
      <c r="X303" s="325" t="s">
        <v>381</v>
      </c>
      <c r="Y303" s="325" t="s">
        <v>381</v>
      </c>
      <c r="Z303" s="325" t="s">
        <v>381</v>
      </c>
      <c r="AA303" s="325" t="s">
        <v>381</v>
      </c>
      <c r="AB303" s="325" t="s">
        <v>381</v>
      </c>
      <c r="AC303" s="325" t="s">
        <v>381</v>
      </c>
      <c r="AD303" s="325" t="s">
        <v>381</v>
      </c>
      <c r="AE303" s="325" t="s">
        <v>381</v>
      </c>
      <c r="AF303" s="325" t="s">
        <v>381</v>
      </c>
      <c r="AG303" s="325" t="s">
        <v>381</v>
      </c>
      <c r="AH303" s="325" t="s">
        <v>52</v>
      </c>
      <c r="AI303" s="325" t="s">
        <v>381</v>
      </c>
      <c r="AJ303" s="325" t="s">
        <v>381</v>
      </c>
      <c r="AK303" s="325" t="s">
        <v>381</v>
      </c>
      <c r="AL303" s="325" t="s">
        <v>381</v>
      </c>
      <c r="AM303" s="325" t="s">
        <v>381</v>
      </c>
      <c r="AN303" s="325" t="s">
        <v>381</v>
      </c>
      <c r="AO303" s="325" t="s">
        <v>381</v>
      </c>
      <c r="AP303" s="325" t="s">
        <v>381</v>
      </c>
      <c r="AQ303" s="325" t="s">
        <v>381</v>
      </c>
      <c r="AR303" s="325" t="s">
        <v>381</v>
      </c>
      <c r="AS303" s="325" t="s">
        <v>381</v>
      </c>
      <c r="AT303" s="325" t="s">
        <v>381</v>
      </c>
    </row>
    <row r="304" spans="1:46" ht="15">
      <c r="A304" s="534" t="s">
        <v>482</v>
      </c>
      <c r="B304" s="553"/>
      <c r="C304" s="553"/>
      <c r="D304" s="554"/>
      <c r="E304" s="558"/>
      <c r="F304" s="443" t="str" cm="1">
        <f t="array" ref="F304">IF(COUNTIF(F305:F311,"Yes")&lt;1,"Don't Know",_xlfn.IFS(F305="Yes",$A305,F306="Yes",$A306,F307="Yes",$A307,F308="Yes",$A308,F309="Yes",$A309,F310="Yes",$A310,F311="Yes",$A311))</f>
        <v>Pharmacist</v>
      </c>
      <c r="G304" s="443" t="str" cm="1">
        <f t="array" ref="G304">IF(COUNTIF(G305:G311,"Yes")&lt;1,"Don't Know",_xlfn.IFS(G305="Yes",$A305,G306="Yes",$A306,G307="Yes",$A307,G308="Yes",$A308,G309="Yes",$A309,G310="Yes",$A310,G311="Yes",$A311))</f>
        <v>Auxiliary nurse</v>
      </c>
      <c r="H304" s="443" t="str" cm="1">
        <f t="array" ref="H304">IF(COUNTIF(H305:H311,"Yes")&lt;1,"Don't Know",_xlfn.IFS(H305="Yes",$A305,H306="Yes",$A306,H307="Yes",$A307,H308="Yes",$A308,H309="Yes",$A309,H310="Yes",$A310,H311="Yes",$A311))</f>
        <v>Auxiliary nurse midwife</v>
      </c>
      <c r="I304" s="443" t="str" cm="1">
        <f t="array" ref="I304">IF(COUNTIF(I305:I311,"Yes")&lt;1,"Don't Know",_xlfn.IFS(I305="Yes",$A305,I306="Yes",$A306,I307="Yes",$A307,I308="Yes",$A308,I309="Yes",$A309,I310="Yes",$A310,I311="Yes",$A311))</f>
        <v>Auxiliary nurse midwife</v>
      </c>
      <c r="J304" s="443" t="str" cm="1">
        <f t="array" ref="J304">IF(COUNTIF(J305:J311,"Yes")&lt;1,"Don't Know",_xlfn.IFS(J305="Yes",$A305,J306="Yes",$A306,J307="Yes",$A307,J308="Yes",$A308,J309="Yes",$A309,J310="Yes",$A310,J311="Yes",$A311))</f>
        <v>Auxiliary nurse midwife</v>
      </c>
      <c r="K304" s="443" t="str" cm="1">
        <f t="array" ref="K304">IF(COUNTIF(K305:K311,"Yes")&lt;1,"Don't Know",_xlfn.IFS(K305="Yes",$A305,K306="Yes",$A306,K307="Yes",$A307,K308="Yes",$A308,K309="Yes",$A309,K310="Yes",$A310,K311="Yes",$A311))</f>
        <v>Auxiliary nurse</v>
      </c>
      <c r="L304" s="443" t="str" cm="1">
        <f t="array" ref="L304">IF(COUNTIF(L305:L311,"Yes")&lt;1,"Don't Know",_xlfn.IFS(L305="Yes",$A305,L306="Yes",$A306,L307="Yes",$A307,L308="Yes",$A308,L309="Yes",$A309,L310="Yes",$A310,L311="Yes",$A311))</f>
        <v>Nurse</v>
      </c>
      <c r="M304" s="443" t="str" cm="1">
        <f t="array" ref="M304">IF(COUNTIF(M305:M311,"Yes")&lt;1,"Don't Know",_xlfn.IFS(M305="Yes",$A305,M306="Yes",$A306,M307="Yes",$A307,M308="Yes",$A308,M309="Yes",$A309,M310="Yes",$A310,M311="Yes",$A311))</f>
        <v>Auxiliary nurse midwife</v>
      </c>
      <c r="N304" s="443" t="str" cm="1">
        <f t="array" ref="N304">IF(COUNTIF(N305:N311,"Yes")&lt;1,"Don't Know",_xlfn.IFS(N305="Yes",$A305,N306="Yes",$A306,N307="Yes",$A307,N308="Yes",$A308,N309="Yes",$A309,N310="Yes",$A310,N311="Yes",$A311))</f>
        <v>Doctor</v>
      </c>
      <c r="O304" s="443" t="str" cm="1">
        <f t="array" ref="O304">IF(COUNTIF(O305:O311,"Yes")&lt;1,"Don't Know",_xlfn.IFS(O305="Yes",$A305,O306="Yes",$A306,O307="Yes",$A307,O308="Yes",$A308,O309="Yes",$A309,O310="Yes",$A310,O311="Yes",$A311))</f>
        <v>Nurse</v>
      </c>
      <c r="P304" s="443" t="str" cm="1">
        <f t="array" ref="P304">IF(COUNTIF(P305:P311,"Yes")&lt;1,"Don't Know",_xlfn.IFS(P305="Yes",$A305,P306="Yes",$A306,P307="Yes",$A307,P308="Yes",$A308,P309="Yes",$A309,P310="Yes",$A310,P311="Yes",$A311))</f>
        <v>Nurse</v>
      </c>
      <c r="Q304" s="443" t="str" cm="1">
        <f t="array" ref="Q304">IF(COUNTIF(Q305:Q311,"Yes")&lt;1,"Don't Know",_xlfn.IFS(Q305="Yes",$A305,Q306="Yes",$A306,Q307="Yes",$A307,Q308="Yes",$A308,Q309="Yes",$A309,Q310="Yes",$A310,Q311="Yes",$A311))</f>
        <v>Nurse</v>
      </c>
      <c r="R304" s="443" t="str" cm="1">
        <f t="array" ref="R304">IF(COUNTIF(R305:R311,"Yes")&lt;1,"Don't Know",_xlfn.IFS(R305="Yes",$A305,R306="Yes",$A306,R307="Yes",$A307,R308="Yes",$A308,R309="Yes",$A309,R310="Yes",$A310,R311="Yes",$A311))</f>
        <v>Auxiliary nurse midwife</v>
      </c>
      <c r="S304" s="443" t="str" cm="1">
        <f t="array" ref="S304">IF(COUNTIF(S305:S311,"Yes")&lt;1,"Don't Know",_xlfn.IFS(S305="Yes",$A305,S306="Yes",$A306,S307="Yes",$A307,S308="Yes",$A308,S309="Yes",$A309,S310="Yes",$A310,S311="Yes",$A311))</f>
        <v>Auxiliary nurse</v>
      </c>
      <c r="T304" s="443" t="str" cm="1">
        <f t="array" ref="T304">IF(COUNTIF(T305:T311,"Yes")&lt;1,"Don't Know",_xlfn.IFS(T305="Yes",$A305,T306="Yes",$A306,T307="Yes",$A307,T308="Yes",$A308,T309="Yes",$A309,T310="Yes",$A310,T311="Yes",$A311))</f>
        <v>Auxiliary nurse midwife</v>
      </c>
      <c r="U304" s="443" t="str" cm="1">
        <f t="array" ref="U304">IF(COUNTIF(U305:U311,"Yes")&lt;1,"Don't Know",_xlfn.IFS(U305="Yes",$A305,U306="Yes",$A306,U307="Yes",$A307,U308="Yes",$A308,U309="Yes",$A309,U310="Yes",$A310,U311="Yes",$A311))</f>
        <v>Doctor</v>
      </c>
      <c r="V304" s="443" t="str" cm="1">
        <f t="array" ref="V304">IF(COUNTIF(V305:V311,"Yes")&lt;1,"Don't Know",_xlfn.IFS(V305="Yes",$A305,V306="Yes",$A306,V307="Yes",$A307,V308="Yes",$A308,V309="Yes",$A309,V310="Yes",$A310,V311="Yes",$A311))</f>
        <v>Doctor</v>
      </c>
      <c r="W304" s="443" t="str" cm="1">
        <f t="array" ref="W304">IF(COUNTIF(W305:W311,"Yes")&lt;1,"Don't Know",_xlfn.IFS(W305="Yes",$A305,W306="Yes",$A306,W307="Yes",$A307,W308="Yes",$A308,W309="Yes",$A309,W310="Yes",$A310,W311="Yes",$A311))</f>
        <v>Auxiliary nurse midwife</v>
      </c>
      <c r="X304" s="443" t="str" cm="1">
        <f t="array" ref="X304">IF(COUNTIF(X305:X311,"Yes")&lt;1,"Don't Know",_xlfn.IFS(X305="Yes",$A305,X306="Yes",$A306,X307="Yes",$A307,X308="Yes",$A308,X309="Yes",$A309,X310="Yes",$A310,X311="Yes",$A311))</f>
        <v>Nurse</v>
      </c>
      <c r="Y304" s="443" t="str" cm="1">
        <f t="array" ref="Y304">IF(COUNTIF(Y305:Y311,"Yes")&lt;1,"Don't Know",_xlfn.IFS(Y305="Yes",$A305,Y306="Yes",$A306,Y307="Yes",$A307,Y308="Yes",$A308,Y309="Yes",$A309,Y310="Yes",$A310,Y311="Yes",$A311))</f>
        <v>Doctor</v>
      </c>
      <c r="Z304" s="443" t="str" cm="1">
        <f t="array" ref="Z304">IF(COUNTIF(Z305:Z311,"Yes")&lt;1,"Don't Know",_xlfn.IFS(Z305="Yes",$A305,Z306="Yes",$A306,Z307="Yes",$A307,Z308="Yes",$A308,Z309="Yes",$A309,Z310="Yes",$A310,Z311="Yes",$A311))</f>
        <v>Nurse</v>
      </c>
      <c r="AA304" s="443" t="str" cm="1">
        <f t="array" ref="AA304">IF(COUNTIF(AA305:AA311,"Yes")&lt;1,"Don't Know",_xlfn.IFS(AA305="Yes",$A305,AA306="Yes",$A306,AA307="Yes",$A307,AA308="Yes",$A308,AA309="Yes",$A309,AA310="Yes",$A310,AA311="Yes",$A311))</f>
        <v>Auxiliary nurse midwife</v>
      </c>
      <c r="AB304" s="443" t="str" cm="1">
        <f t="array" ref="AB304">IF(COUNTIF(AB305:AB311,"Yes")&lt;1,"Don't Know",_xlfn.IFS(AB305="Yes",$A305,AB306="Yes",$A306,AB307="Yes",$A307,AB308="Yes",$A308,AB309="Yes",$A309,AB310="Yes",$A310,AB311="Yes",$A311))</f>
        <v>Nurse</v>
      </c>
      <c r="AC304" s="443" t="str" cm="1">
        <f t="array" ref="AC304">IF(COUNTIF(AC305:AC311,"Yes")&lt;1,"Don't Know",_xlfn.IFS(AC305="Yes",$A305,AC306="Yes",$A306,AC307="Yes",$A307,AC308="Yes",$A308,AC309="Yes",$A309,AC310="Yes",$A310,AC311="Yes",$A311))</f>
        <v>Auxiliary nurse midwife</v>
      </c>
      <c r="AD304" s="443" t="str" cm="1">
        <f t="array" ref="AD304">IF(COUNTIF(AD305:AD311,"Yes")&lt;1,"Don't Know",_xlfn.IFS(AD305="Yes",$A305,AD306="Yes",$A306,AD307="Yes",$A307,AD308="Yes",$A308,AD309="Yes",$A309,AD310="Yes",$A310,AD311="Yes",$A311))</f>
        <v>Auxiliary nurse midwife</v>
      </c>
      <c r="AE304" s="443" t="str" cm="1">
        <f t="array" ref="AE304">IF(COUNTIF(AE305:AE311,"Yes")&lt;1,"Don't Know",_xlfn.IFS(AE305="Yes",$A305,AE306="Yes",$A306,AE307="Yes",$A307,AE308="Yes",$A308,AE309="Yes",$A309,AE310="Yes",$A310,AE311="Yes",$A311))</f>
        <v>Auxiliary nurse midwife</v>
      </c>
      <c r="AF304" s="443" t="str" cm="1">
        <f t="array" ref="AF304">IF(COUNTIF(AF305:AF311,"Yes")&lt;1,"Don't Know",_xlfn.IFS(AF305="Yes",$A305,AF306="Yes",$A306,AF307="Yes",$A307,AF308="Yes",$A308,AF309="Yes",$A309,AF310="Yes",$A310,AF311="Yes",$A311))</f>
        <v>Auxiliary nurse midwife</v>
      </c>
      <c r="AG304" s="443" t="str" cm="1">
        <f t="array" ref="AG304">IF(COUNTIF(AG305:AG311,"Yes")&lt;1,"Don't Know",_xlfn.IFS(AG305="Yes",$A305,AG306="Yes",$A306,AG307="Yes",$A307,AG308="Yes",$A308,AG309="Yes",$A309,AG310="Yes",$A310,AG311="Yes",$A311))</f>
        <v>Community health worker</v>
      </c>
      <c r="AH304" s="443" t="str" cm="1">
        <f t="array" ref="AH304">IF(COUNTIF(AH305:AH311,"Yes")&lt;1,"Don't Know",_xlfn.IFS(AH305="Yes",$A305,AH306="Yes",$A306,AH307="Yes",$A307,AH308="Yes",$A308,AH309="Yes",$A309,AH310="Yes",$A310,AH311="Yes",$A311))</f>
        <v>Auxiliary nurse midwife</v>
      </c>
      <c r="AI304" s="443" t="str" cm="1">
        <f t="array" ref="AI304">IF(COUNTIF(AI305:AI311,"Yes")&lt;1,"Don't Know",_xlfn.IFS(AI305="Yes",$A305,AI306="Yes",$A306,AI307="Yes",$A307,AI308="Yes",$A308,AI309="Yes",$A309,AI310="Yes",$A310,AI311="Yes",$A311))</f>
        <v>Auxiliary nurse midwife</v>
      </c>
      <c r="AJ304" s="443" t="str" cm="1">
        <f t="array" ref="AJ304">IF(COUNTIF(AJ305:AJ311,"Yes")&lt;1,"Don't Know",_xlfn.IFS(AJ305="Yes",$A305,AJ306="Yes",$A306,AJ307="Yes",$A307,AJ308="Yes",$A308,AJ309="Yes",$A309,AJ310="Yes",$A310,AJ311="Yes",$A311))</f>
        <v>Auxiliary nurse</v>
      </c>
      <c r="AK304" s="443" t="str" cm="1">
        <f t="array" ref="AK304">IF(COUNTIF(AK305:AK311,"Yes")&lt;1,"Don't Know",_xlfn.IFS(AK305="Yes",$A305,AK306="Yes",$A306,AK307="Yes",$A307,AK308="Yes",$A308,AK309="Yes",$A309,AK310="Yes",$A310,AK311="Yes",$A311))</f>
        <v>Nurse</v>
      </c>
      <c r="AL304" s="443" t="str" cm="1">
        <f t="array" ref="AL304">IF(COUNTIF(AL305:AL311,"Yes")&lt;1,"Don't Know",_xlfn.IFS(AL305="Yes",$A305,AL306="Yes",$A306,AL307="Yes",$A307,AL308="Yes",$A308,AL309="Yes",$A309,AL310="Yes",$A310,AL311="Yes",$A311))</f>
        <v>Auxiliary nurse midwife</v>
      </c>
      <c r="AM304" s="443" t="str" cm="1">
        <f t="array" ref="AM304">IF(COUNTIF(AM305:AM311,"Yes")&lt;1,"Don't Know",_xlfn.IFS(AM305="Yes",$A305,AM306="Yes",$A306,AM307="Yes",$A307,AM308="Yes",$A308,AM309="Yes",$A309,AM310="Yes",$A310,AM311="Yes",$A311))</f>
        <v>Nurse</v>
      </c>
      <c r="AN304" s="443" t="str" cm="1">
        <f t="array" ref="AN304">IF(COUNTIF(AN305:AN311,"Yes")&lt;1,"Don't Know",_xlfn.IFS(AN305="Yes",$A305,AN306="Yes",$A306,AN307="Yes",$A307,AN308="Yes",$A308,AN309="Yes",$A309,AN310="Yes",$A310,AN311="Yes",$A311))</f>
        <v>Clinical officer</v>
      </c>
      <c r="AO304" s="443" t="str" cm="1">
        <f t="array" ref="AO304">IF(COUNTIF(AO305:AO311,"Yes")&lt;1,"Don't Know",_xlfn.IFS(AO305="Yes",$A305,AO306="Yes",$A306,AO307="Yes",$A307,AO308="Yes",$A308,AO309="Yes",$A309,AO310="Yes",$A310,AO311="Yes",$A311))</f>
        <v>Nurse</v>
      </c>
      <c r="AP304" s="443" t="str" cm="1">
        <f t="array" ref="AP304">IF(COUNTIF(AP305:AP311,"Yes")&lt;1,"Don't Know",_xlfn.IFS(AP305="Yes",$A305,AP306="Yes",$A306,AP307="Yes",$A307,AP308="Yes",$A308,AP309="Yes",$A309,AP310="Yes",$A310,AP311="Yes",$A311))</f>
        <v>Auxiliary nurse</v>
      </c>
      <c r="AQ304" s="443" t="str" cm="1">
        <f t="array" ref="AQ304">IF(COUNTIF(AQ305:AQ311,"Yes")&lt;1,"Don't Know",_xlfn.IFS(AQ305="Yes",$A305,AQ306="Yes",$A306,AQ307="Yes",$A307,AQ308="Yes",$A308,AQ309="Yes",$A309,AQ310="Yes",$A310,AQ311="Yes",$A311))</f>
        <v>Auxiliary nurse</v>
      </c>
      <c r="AR304" s="443" t="str" cm="1">
        <f t="array" ref="AR304">IF(COUNTIF(AR305:AR311,"Yes")&lt;1,"Don't Know",_xlfn.IFS(AR305="Yes",$A305,AR306="Yes",$A306,AR307="Yes",$A307,AR308="Yes",$A308,AR309="Yes",$A309,AR310="Yes",$A310,AR311="Yes",$A311))</f>
        <v>Auxiliary nurse midwife</v>
      </c>
      <c r="AS304" s="443" t="str" cm="1">
        <f t="array" ref="AS304">IF(COUNTIF(AS305:AS311,"Yes")&lt;1,"Don't Know",_xlfn.IFS(AS305="Yes",$A305,AS306="Yes",$A306,AS307="Yes",$A307,AS308="Yes",$A308,AS309="Yes",$A309,AS310="Yes",$A310,AS311="Yes",$A311))</f>
        <v>Nurse</v>
      </c>
      <c r="AT304" s="443" t="str" cm="1">
        <f t="array" ref="AT304">IF(COUNTIF(AT305:AT311,"Yes")&lt;1,"Don't Know",_xlfn.IFS(AT305="Yes",$A305,AT306="Yes",$A306,AT307="Yes",$A307,AT308="Yes",$A308,AT309="Yes",$A309,AT310="Yes",$A310,AT311="Yes",$A311))</f>
        <v>Nurse</v>
      </c>
    </row>
    <row r="305" spans="1:46" ht="15">
      <c r="A305" s="387" t="s">
        <v>474</v>
      </c>
      <c r="B305" s="560">
        <v>2.4390243902439025E-2</v>
      </c>
      <c r="C305" s="375">
        <f t="shared" si="219"/>
        <v>1</v>
      </c>
      <c r="D305" s="388">
        <f>SUM($C$305:$C$311)</f>
        <v>41</v>
      </c>
      <c r="E305" s="561" t="s">
        <v>381</v>
      </c>
      <c r="F305" s="465" t="s">
        <v>381</v>
      </c>
      <c r="G305" s="465" t="s">
        <v>381</v>
      </c>
      <c r="H305" s="465" t="s">
        <v>381</v>
      </c>
      <c r="I305" s="465" t="s">
        <v>381</v>
      </c>
      <c r="J305" s="562" t="s">
        <v>381</v>
      </c>
      <c r="K305" s="465" t="s">
        <v>381</v>
      </c>
      <c r="L305" s="563" t="s">
        <v>381</v>
      </c>
      <c r="M305" s="465" t="s">
        <v>381</v>
      </c>
      <c r="N305" s="465" t="s">
        <v>381</v>
      </c>
      <c r="O305" s="465" t="s">
        <v>381</v>
      </c>
      <c r="P305" s="465" t="s">
        <v>381</v>
      </c>
      <c r="Q305" s="465" t="s">
        <v>381</v>
      </c>
      <c r="R305" s="465" t="s">
        <v>381</v>
      </c>
      <c r="S305" s="465" t="s">
        <v>381</v>
      </c>
      <c r="T305" s="465" t="s">
        <v>381</v>
      </c>
      <c r="U305" s="563" t="s">
        <v>381</v>
      </c>
      <c r="V305" s="564" t="s">
        <v>381</v>
      </c>
      <c r="W305" s="561" t="s">
        <v>381</v>
      </c>
      <c r="X305" s="465" t="s">
        <v>381</v>
      </c>
      <c r="Y305" s="465" t="s">
        <v>381</v>
      </c>
      <c r="Z305" s="465" t="s">
        <v>381</v>
      </c>
      <c r="AA305" s="465" t="s">
        <v>381</v>
      </c>
      <c r="AB305" s="465" t="s">
        <v>381</v>
      </c>
      <c r="AC305" s="465" t="s">
        <v>381</v>
      </c>
      <c r="AD305" s="465" t="s">
        <v>381</v>
      </c>
      <c r="AE305" s="565" t="s">
        <v>381</v>
      </c>
      <c r="AF305" s="465" t="s">
        <v>381</v>
      </c>
      <c r="AG305" s="562" t="s">
        <v>52</v>
      </c>
      <c r="AH305" s="465" t="s">
        <v>381</v>
      </c>
      <c r="AI305" s="465" t="s">
        <v>381</v>
      </c>
      <c r="AJ305" s="465" t="s">
        <v>381</v>
      </c>
      <c r="AK305" s="465" t="s">
        <v>381</v>
      </c>
      <c r="AL305" s="465" t="s">
        <v>381</v>
      </c>
      <c r="AM305" s="465" t="s">
        <v>381</v>
      </c>
      <c r="AN305" s="465" t="s">
        <v>381</v>
      </c>
      <c r="AO305" s="465" t="s">
        <v>381</v>
      </c>
      <c r="AP305" s="465" t="s">
        <v>381</v>
      </c>
      <c r="AQ305" s="465" t="s">
        <v>381</v>
      </c>
      <c r="AR305" s="465" t="s">
        <v>381</v>
      </c>
      <c r="AS305" s="465" t="s">
        <v>381</v>
      </c>
      <c r="AT305" s="465" t="s">
        <v>381</v>
      </c>
    </row>
    <row r="306" spans="1:46" ht="15">
      <c r="A306" s="387" t="s">
        <v>475</v>
      </c>
      <c r="B306" s="560">
        <v>0.14634146341463414</v>
      </c>
      <c r="C306" s="375">
        <f t="shared" si="219"/>
        <v>6</v>
      </c>
      <c r="D306" s="388">
        <f t="shared" ref="D306:D311" si="225">SUM($C$305:$C$311)</f>
        <v>41</v>
      </c>
      <c r="E306" s="561" t="s">
        <v>381</v>
      </c>
      <c r="F306" s="465" t="s">
        <v>381</v>
      </c>
      <c r="G306" s="465" t="s">
        <v>52</v>
      </c>
      <c r="H306" s="465" t="s">
        <v>381</v>
      </c>
      <c r="I306" s="465" t="s">
        <v>381</v>
      </c>
      <c r="J306" s="465" t="s">
        <v>381</v>
      </c>
      <c r="K306" s="465" t="s">
        <v>52</v>
      </c>
      <c r="L306" s="563" t="s">
        <v>381</v>
      </c>
      <c r="M306" s="465" t="s">
        <v>381</v>
      </c>
      <c r="N306" s="465" t="s">
        <v>381</v>
      </c>
      <c r="O306" s="465" t="s">
        <v>381</v>
      </c>
      <c r="P306" s="465" t="s">
        <v>381</v>
      </c>
      <c r="Q306" s="465" t="s">
        <v>381</v>
      </c>
      <c r="R306" s="465" t="s">
        <v>381</v>
      </c>
      <c r="S306" s="465" t="s">
        <v>52</v>
      </c>
      <c r="T306" s="465" t="s">
        <v>381</v>
      </c>
      <c r="U306" s="563" t="s">
        <v>381</v>
      </c>
      <c r="V306" s="564" t="s">
        <v>381</v>
      </c>
      <c r="W306" s="561" t="s">
        <v>381</v>
      </c>
      <c r="X306" s="465" t="s">
        <v>381</v>
      </c>
      <c r="Y306" s="465" t="s">
        <v>381</v>
      </c>
      <c r="Z306" s="465" t="s">
        <v>381</v>
      </c>
      <c r="AA306" s="465" t="s">
        <v>381</v>
      </c>
      <c r="AB306" s="465" t="s">
        <v>381</v>
      </c>
      <c r="AC306" s="465" t="s">
        <v>381</v>
      </c>
      <c r="AD306" s="465" t="s">
        <v>381</v>
      </c>
      <c r="AE306" s="565" t="s">
        <v>381</v>
      </c>
      <c r="AF306" s="465" t="s">
        <v>381</v>
      </c>
      <c r="AG306" s="465" t="s">
        <v>381</v>
      </c>
      <c r="AH306" s="465" t="s">
        <v>381</v>
      </c>
      <c r="AI306" s="465" t="s">
        <v>381</v>
      </c>
      <c r="AJ306" s="465" t="s">
        <v>52</v>
      </c>
      <c r="AK306" s="465" t="s">
        <v>381</v>
      </c>
      <c r="AL306" s="465" t="s">
        <v>381</v>
      </c>
      <c r="AM306" s="465" t="s">
        <v>381</v>
      </c>
      <c r="AN306" s="465" t="s">
        <v>381</v>
      </c>
      <c r="AO306" s="465" t="s">
        <v>381</v>
      </c>
      <c r="AP306" s="465" t="s">
        <v>52</v>
      </c>
      <c r="AQ306" s="465" t="s">
        <v>52</v>
      </c>
      <c r="AR306" s="465" t="s">
        <v>381</v>
      </c>
      <c r="AS306" s="465" t="s">
        <v>381</v>
      </c>
      <c r="AT306" s="465" t="s">
        <v>381</v>
      </c>
    </row>
    <row r="307" spans="1:46" ht="15">
      <c r="A307" s="387" t="s">
        <v>476</v>
      </c>
      <c r="B307" s="560">
        <v>0.3902439024390244</v>
      </c>
      <c r="C307" s="375">
        <f t="shared" si="219"/>
        <v>16</v>
      </c>
      <c r="D307" s="388">
        <f t="shared" si="225"/>
        <v>41</v>
      </c>
      <c r="E307" s="561" t="s">
        <v>381</v>
      </c>
      <c r="F307" s="465" t="s">
        <v>381</v>
      </c>
      <c r="G307" s="465" t="s">
        <v>381</v>
      </c>
      <c r="H307" s="465" t="s">
        <v>52</v>
      </c>
      <c r="I307" s="465" t="s">
        <v>52</v>
      </c>
      <c r="J307" s="465" t="s">
        <v>52</v>
      </c>
      <c r="K307" s="465" t="s">
        <v>381</v>
      </c>
      <c r="L307" s="563" t="s">
        <v>381</v>
      </c>
      <c r="M307" s="465" t="s">
        <v>52</v>
      </c>
      <c r="N307" s="436" t="s">
        <v>381</v>
      </c>
      <c r="O307" s="465" t="s">
        <v>381</v>
      </c>
      <c r="P307" s="465" t="s">
        <v>381</v>
      </c>
      <c r="Q307" s="465" t="s">
        <v>381</v>
      </c>
      <c r="R307" s="465" t="s">
        <v>52</v>
      </c>
      <c r="S307" s="465" t="s">
        <v>381</v>
      </c>
      <c r="T307" s="465" t="s">
        <v>52</v>
      </c>
      <c r="U307" s="563" t="s">
        <v>381</v>
      </c>
      <c r="V307" s="564" t="s">
        <v>381</v>
      </c>
      <c r="W307" s="561" t="s">
        <v>52</v>
      </c>
      <c r="X307" s="465" t="s">
        <v>381</v>
      </c>
      <c r="Y307" s="465" t="s">
        <v>381</v>
      </c>
      <c r="Z307" s="465" t="s">
        <v>381</v>
      </c>
      <c r="AA307" s="465" t="s">
        <v>52</v>
      </c>
      <c r="AB307" s="465" t="s">
        <v>381</v>
      </c>
      <c r="AC307" s="465" t="s">
        <v>52</v>
      </c>
      <c r="AD307" s="465" t="s">
        <v>52</v>
      </c>
      <c r="AE307" s="565" t="s">
        <v>52</v>
      </c>
      <c r="AF307" s="465" t="s">
        <v>52</v>
      </c>
      <c r="AG307" s="465" t="s">
        <v>381</v>
      </c>
      <c r="AH307" s="465" t="s">
        <v>52</v>
      </c>
      <c r="AI307" s="465" t="s">
        <v>52</v>
      </c>
      <c r="AJ307" s="465" t="s">
        <v>381</v>
      </c>
      <c r="AK307" s="465" t="s">
        <v>381</v>
      </c>
      <c r="AL307" s="465" t="s">
        <v>52</v>
      </c>
      <c r="AM307" s="465" t="s">
        <v>381</v>
      </c>
      <c r="AN307" s="465" t="s">
        <v>381</v>
      </c>
      <c r="AO307" s="465" t="s">
        <v>381</v>
      </c>
      <c r="AP307" s="465" t="s">
        <v>381</v>
      </c>
      <c r="AQ307" s="465" t="s">
        <v>381</v>
      </c>
      <c r="AR307" s="465" t="s">
        <v>52</v>
      </c>
      <c r="AS307" s="465" t="s">
        <v>381</v>
      </c>
      <c r="AT307" s="465" t="s">
        <v>381</v>
      </c>
    </row>
    <row r="308" spans="1:46" ht="15">
      <c r="A308" s="387" t="s">
        <v>152</v>
      </c>
      <c r="B308" s="560">
        <v>0.29268292682926828</v>
      </c>
      <c r="C308" s="375">
        <f t="shared" si="219"/>
        <v>12</v>
      </c>
      <c r="D308" s="388">
        <f t="shared" si="225"/>
        <v>41</v>
      </c>
      <c r="E308" s="561" t="s">
        <v>381</v>
      </c>
      <c r="F308" s="465" t="s">
        <v>381</v>
      </c>
      <c r="G308" s="465" t="s">
        <v>381</v>
      </c>
      <c r="H308" s="465" t="s">
        <v>381</v>
      </c>
      <c r="I308" s="465" t="s">
        <v>381</v>
      </c>
      <c r="J308" s="465" t="s">
        <v>381</v>
      </c>
      <c r="K308" s="465" t="s">
        <v>381</v>
      </c>
      <c r="L308" s="563" t="s">
        <v>52</v>
      </c>
      <c r="M308" s="465" t="s">
        <v>381</v>
      </c>
      <c r="N308" s="465" t="s">
        <v>381</v>
      </c>
      <c r="O308" s="465" t="s">
        <v>52</v>
      </c>
      <c r="P308" s="465" t="s">
        <v>52</v>
      </c>
      <c r="Q308" s="465" t="s">
        <v>52</v>
      </c>
      <c r="R308" s="465" t="s">
        <v>381</v>
      </c>
      <c r="S308" s="465" t="s">
        <v>381</v>
      </c>
      <c r="T308" s="465" t="s">
        <v>381</v>
      </c>
      <c r="U308" s="563" t="s">
        <v>381</v>
      </c>
      <c r="V308" s="564" t="s">
        <v>381</v>
      </c>
      <c r="W308" s="561" t="s">
        <v>381</v>
      </c>
      <c r="X308" s="465" t="s">
        <v>52</v>
      </c>
      <c r="Y308" s="465" t="s">
        <v>381</v>
      </c>
      <c r="Z308" s="465" t="s">
        <v>52</v>
      </c>
      <c r="AA308" s="505" t="s">
        <v>381</v>
      </c>
      <c r="AB308" s="465" t="s">
        <v>52</v>
      </c>
      <c r="AC308" s="465" t="s">
        <v>381</v>
      </c>
      <c r="AD308" s="465" t="s">
        <v>381</v>
      </c>
      <c r="AE308" s="565" t="s">
        <v>381</v>
      </c>
      <c r="AF308" s="465" t="s">
        <v>381</v>
      </c>
      <c r="AG308" s="465" t="s">
        <v>381</v>
      </c>
      <c r="AH308" s="465" t="s">
        <v>381</v>
      </c>
      <c r="AI308" s="465" t="s">
        <v>381</v>
      </c>
      <c r="AJ308" s="465" t="s">
        <v>381</v>
      </c>
      <c r="AK308" s="465" t="s">
        <v>52</v>
      </c>
      <c r="AL308" s="465" t="s">
        <v>381</v>
      </c>
      <c r="AM308" s="465" t="s">
        <v>52</v>
      </c>
      <c r="AN308" s="465" t="s">
        <v>381</v>
      </c>
      <c r="AO308" s="465" t="s">
        <v>52</v>
      </c>
      <c r="AP308" s="465" t="s">
        <v>381</v>
      </c>
      <c r="AQ308" s="465" t="s">
        <v>381</v>
      </c>
      <c r="AR308" s="465" t="s">
        <v>381</v>
      </c>
      <c r="AS308" s="465" t="s">
        <v>52</v>
      </c>
      <c r="AT308" s="465" t="s">
        <v>52</v>
      </c>
    </row>
    <row r="309" spans="1:46" ht="15">
      <c r="A309" s="387" t="s">
        <v>153</v>
      </c>
      <c r="B309" s="560">
        <v>2.4390243902439025E-2</v>
      </c>
      <c r="C309" s="375">
        <f t="shared" si="219"/>
        <v>1</v>
      </c>
      <c r="D309" s="388">
        <f t="shared" si="225"/>
        <v>41</v>
      </c>
      <c r="E309" s="561" t="s">
        <v>381</v>
      </c>
      <c r="F309" s="465" t="s">
        <v>52</v>
      </c>
      <c r="G309" s="465" t="s">
        <v>381</v>
      </c>
      <c r="H309" s="465" t="s">
        <v>381</v>
      </c>
      <c r="I309" s="465" t="s">
        <v>381</v>
      </c>
      <c r="J309" s="465" t="s">
        <v>381</v>
      </c>
      <c r="K309" s="465" t="s">
        <v>381</v>
      </c>
      <c r="L309" s="563" t="s">
        <v>381</v>
      </c>
      <c r="M309" s="465" t="s">
        <v>381</v>
      </c>
      <c r="N309" s="465" t="s">
        <v>381</v>
      </c>
      <c r="O309" s="465" t="s">
        <v>381</v>
      </c>
      <c r="P309" s="465" t="s">
        <v>381</v>
      </c>
      <c r="Q309" s="465" t="s">
        <v>381</v>
      </c>
      <c r="R309" s="465" t="s">
        <v>381</v>
      </c>
      <c r="S309" s="465" t="s">
        <v>381</v>
      </c>
      <c r="T309" s="465" t="s">
        <v>381</v>
      </c>
      <c r="U309" s="563" t="s">
        <v>381</v>
      </c>
      <c r="V309" s="564" t="s">
        <v>381</v>
      </c>
      <c r="W309" s="561" t="s">
        <v>381</v>
      </c>
      <c r="X309" s="465" t="s">
        <v>381</v>
      </c>
      <c r="Y309" s="465" t="s">
        <v>381</v>
      </c>
      <c r="Z309" s="563" t="s">
        <v>381</v>
      </c>
      <c r="AA309" s="325" t="s">
        <v>381</v>
      </c>
      <c r="AB309" s="561" t="s">
        <v>381</v>
      </c>
      <c r="AC309" s="465" t="s">
        <v>381</v>
      </c>
      <c r="AD309" s="465" t="s">
        <v>381</v>
      </c>
      <c r="AE309" s="565" t="s">
        <v>381</v>
      </c>
      <c r="AF309" s="465" t="s">
        <v>381</v>
      </c>
      <c r="AG309" s="465" t="s">
        <v>381</v>
      </c>
      <c r="AH309" s="465" t="s">
        <v>381</v>
      </c>
      <c r="AI309" s="465" t="s">
        <v>381</v>
      </c>
      <c r="AJ309" s="465" t="s">
        <v>381</v>
      </c>
      <c r="AK309" s="465" t="s">
        <v>381</v>
      </c>
      <c r="AL309" s="465" t="s">
        <v>381</v>
      </c>
      <c r="AM309" s="465" t="s">
        <v>381</v>
      </c>
      <c r="AN309" s="465" t="s">
        <v>381</v>
      </c>
      <c r="AO309" s="465" t="s">
        <v>381</v>
      </c>
      <c r="AP309" s="465" t="s">
        <v>381</v>
      </c>
      <c r="AQ309" s="465" t="s">
        <v>381</v>
      </c>
      <c r="AR309" s="465" t="s">
        <v>381</v>
      </c>
      <c r="AS309" s="465" t="s">
        <v>381</v>
      </c>
      <c r="AT309" s="465" t="s">
        <v>381</v>
      </c>
    </row>
    <row r="310" spans="1:46" ht="15">
      <c r="A310" s="387" t="s">
        <v>477</v>
      </c>
      <c r="B310" s="560">
        <v>2.4390243902439025E-2</v>
      </c>
      <c r="C310" s="375">
        <f t="shared" si="219"/>
        <v>1</v>
      </c>
      <c r="D310" s="388">
        <f t="shared" si="225"/>
        <v>41</v>
      </c>
      <c r="E310" s="561" t="s">
        <v>381</v>
      </c>
      <c r="F310" s="465" t="s">
        <v>381</v>
      </c>
      <c r="G310" s="465" t="s">
        <v>381</v>
      </c>
      <c r="H310" s="465" t="s">
        <v>381</v>
      </c>
      <c r="I310" s="465" t="s">
        <v>381</v>
      </c>
      <c r="J310" s="465" t="s">
        <v>381</v>
      </c>
      <c r="K310" s="465" t="s">
        <v>381</v>
      </c>
      <c r="L310" s="563" t="s">
        <v>381</v>
      </c>
      <c r="M310" s="465" t="s">
        <v>381</v>
      </c>
      <c r="N310" s="465" t="s">
        <v>381</v>
      </c>
      <c r="O310" s="465" t="s">
        <v>381</v>
      </c>
      <c r="P310" s="465" t="s">
        <v>381</v>
      </c>
      <c r="Q310" s="465" t="s">
        <v>381</v>
      </c>
      <c r="R310" s="465" t="s">
        <v>381</v>
      </c>
      <c r="S310" s="465" t="s">
        <v>381</v>
      </c>
      <c r="T310" s="465" t="s">
        <v>381</v>
      </c>
      <c r="U310" s="563" t="s">
        <v>381</v>
      </c>
      <c r="V310" s="564" t="s">
        <v>381</v>
      </c>
      <c r="W310" s="561" t="s">
        <v>381</v>
      </c>
      <c r="X310" s="465" t="s">
        <v>381</v>
      </c>
      <c r="Y310" s="465" t="s">
        <v>381</v>
      </c>
      <c r="Z310" s="563" t="s">
        <v>381</v>
      </c>
      <c r="AA310" s="325" t="s">
        <v>381</v>
      </c>
      <c r="AB310" s="561" t="s">
        <v>381</v>
      </c>
      <c r="AC310" s="465" t="s">
        <v>381</v>
      </c>
      <c r="AD310" s="465" t="s">
        <v>381</v>
      </c>
      <c r="AE310" s="565" t="s">
        <v>381</v>
      </c>
      <c r="AF310" s="465" t="s">
        <v>381</v>
      </c>
      <c r="AG310" s="465" t="s">
        <v>381</v>
      </c>
      <c r="AH310" s="465" t="s">
        <v>381</v>
      </c>
      <c r="AI310" s="465" t="s">
        <v>381</v>
      </c>
      <c r="AJ310" s="465" t="s">
        <v>381</v>
      </c>
      <c r="AK310" s="465" t="s">
        <v>381</v>
      </c>
      <c r="AL310" s="465" t="s">
        <v>381</v>
      </c>
      <c r="AM310" s="465" t="s">
        <v>381</v>
      </c>
      <c r="AN310" s="465" t="s">
        <v>52</v>
      </c>
      <c r="AO310" s="465" t="s">
        <v>381</v>
      </c>
      <c r="AP310" s="465" t="s">
        <v>381</v>
      </c>
      <c r="AQ310" s="465" t="s">
        <v>381</v>
      </c>
      <c r="AR310" s="465" t="s">
        <v>381</v>
      </c>
      <c r="AS310" s="465" t="s">
        <v>381</v>
      </c>
      <c r="AT310" s="465" t="s">
        <v>381</v>
      </c>
    </row>
    <row r="311" spans="1:46" ht="15">
      <c r="A311" s="442" t="s">
        <v>154</v>
      </c>
      <c r="B311" s="560">
        <v>9.7560975609756101E-2</v>
      </c>
      <c r="C311" s="375">
        <f t="shared" si="219"/>
        <v>4</v>
      </c>
      <c r="D311" s="388">
        <f t="shared" si="225"/>
        <v>41</v>
      </c>
      <c r="E311" s="561" t="s">
        <v>381</v>
      </c>
      <c r="F311" s="465" t="s">
        <v>381</v>
      </c>
      <c r="G311" s="465" t="s">
        <v>381</v>
      </c>
      <c r="H311" s="465" t="s">
        <v>381</v>
      </c>
      <c r="I311" s="465" t="s">
        <v>381</v>
      </c>
      <c r="J311" s="465" t="s">
        <v>381</v>
      </c>
      <c r="K311" s="465" t="s">
        <v>381</v>
      </c>
      <c r="L311" s="563" t="s">
        <v>381</v>
      </c>
      <c r="M311" s="465" t="s">
        <v>381</v>
      </c>
      <c r="N311" s="465" t="s">
        <v>52</v>
      </c>
      <c r="O311" s="465" t="s">
        <v>381</v>
      </c>
      <c r="P311" s="465" t="s">
        <v>381</v>
      </c>
      <c r="Q311" s="465" t="s">
        <v>381</v>
      </c>
      <c r="R311" s="465" t="s">
        <v>381</v>
      </c>
      <c r="S311" s="465" t="s">
        <v>381</v>
      </c>
      <c r="T311" s="465" t="s">
        <v>381</v>
      </c>
      <c r="U311" s="563" t="s">
        <v>52</v>
      </c>
      <c r="V311" s="564" t="s">
        <v>52</v>
      </c>
      <c r="W311" s="561" t="s">
        <v>381</v>
      </c>
      <c r="X311" s="465" t="s">
        <v>381</v>
      </c>
      <c r="Y311" s="465" t="s">
        <v>52</v>
      </c>
      <c r="Z311" s="465" t="s">
        <v>381</v>
      </c>
      <c r="AA311" s="562" t="s">
        <v>381</v>
      </c>
      <c r="AB311" s="465" t="s">
        <v>381</v>
      </c>
      <c r="AC311" s="465" t="s">
        <v>381</v>
      </c>
      <c r="AD311" s="465" t="s">
        <v>381</v>
      </c>
      <c r="AE311" s="565" t="s">
        <v>381</v>
      </c>
      <c r="AF311" s="465" t="s">
        <v>381</v>
      </c>
      <c r="AG311" s="465" t="s">
        <v>381</v>
      </c>
      <c r="AH311" s="465" t="s">
        <v>381</v>
      </c>
      <c r="AI311" s="465" t="s">
        <v>381</v>
      </c>
      <c r="AJ311" s="465" t="s">
        <v>381</v>
      </c>
      <c r="AK311" s="465" t="s">
        <v>381</v>
      </c>
      <c r="AL311" s="465" t="s">
        <v>381</v>
      </c>
      <c r="AM311" s="465" t="s">
        <v>381</v>
      </c>
      <c r="AN311" s="465" t="s">
        <v>381</v>
      </c>
      <c r="AO311" s="465" t="s">
        <v>381</v>
      </c>
      <c r="AP311" s="465" t="s">
        <v>381</v>
      </c>
      <c r="AQ311" s="465" t="s">
        <v>381</v>
      </c>
      <c r="AR311" s="465" t="s">
        <v>381</v>
      </c>
      <c r="AS311" s="465" t="s">
        <v>381</v>
      </c>
      <c r="AT311" s="465" t="s">
        <v>381</v>
      </c>
    </row>
    <row r="312" spans="1:46" ht="15">
      <c r="A312" s="534" t="s">
        <v>483</v>
      </c>
      <c r="B312" s="553"/>
      <c r="C312" s="553"/>
      <c r="D312" s="554"/>
      <c r="E312" s="535"/>
      <c r="F312" s="443" t="str" cm="1">
        <f t="array" ref="F312">IF(COUNTIF(F313:F319,"Yes")&lt;1,"Don't Know",_xlfn.IFS(F313="Yes",$A313,F314="Yes",$A314,F315="Yes",$A315,F316="Yes",$A316,F317="Yes",$A317,F318="Yes",$A318,F319="Yes",$A319))</f>
        <v>Pharmacist</v>
      </c>
      <c r="G312" s="443" t="str" cm="1">
        <f t="array" ref="G312">IF(COUNTIF(G313:G319,"Yes")&lt;1,"Don't Know",_xlfn.IFS(G313="Yes",$A313,G314="Yes",$A314,G315="Yes",$A315,G316="Yes",$A316,G317="Yes",$A317,G318="Yes",$A318,G319="Yes",$A319))</f>
        <v>Community health worker</v>
      </c>
      <c r="H312" s="443" t="str" cm="1">
        <f t="array" ref="H312">IF(COUNTIF(H313:H319,"Yes")&lt;1,"Don't Know",_xlfn.IFS(H313="Yes",$A313,H314="Yes",$A314,H315="Yes",$A315,H316="Yes",$A316,H317="Yes",$A317,H318="Yes",$A318,H319="Yes",$A319))</f>
        <v>Community health worker</v>
      </c>
      <c r="I312" s="443" t="str" cm="1">
        <f t="array" ref="I312">IF(COUNTIF(I313:I319,"Yes")&lt;1,"Don't Know",_xlfn.IFS(I313="Yes",$A313,I314="Yes",$A314,I315="Yes",$A315,I316="Yes",$A316,I317="Yes",$A317,I318="Yes",$A318,I319="Yes",$A319))</f>
        <v>Community health worker</v>
      </c>
      <c r="J312" s="443" t="str" cm="1">
        <f t="array" ref="J312">IF(COUNTIF(J313:J319,"Yes")&lt;1,"Don't Know",_xlfn.IFS(J313="Yes",$A313,J314="Yes",$A314,J315="Yes",$A315,J316="Yes",$A316,J317="Yes",$A317,J318="Yes",$A318,J319="Yes",$A319))</f>
        <v>Community health worker</v>
      </c>
      <c r="K312" s="443" t="str" cm="1">
        <f t="array" ref="K312">IF(COUNTIF(K313:K319,"Yes")&lt;1,"Don't Know",_xlfn.IFS(K313="Yes",$A313,K314="Yes",$A314,K315="Yes",$A315,K316="Yes",$A316,K317="Yes",$A317,K318="Yes",$A318,K319="Yes",$A319))</f>
        <v>Community health worker</v>
      </c>
      <c r="L312" s="443" t="str" cm="1">
        <f t="array" ref="L312">IF(COUNTIF(L313:L319,"Yes")&lt;1,"Don't Know",_xlfn.IFS(L313="Yes",$A313,L314="Yes",$A314,L315="Yes",$A315,L316="Yes",$A316,L317="Yes",$A317,L318="Yes",$A318,L319="Yes",$A319))</f>
        <v>Community health worker</v>
      </c>
      <c r="M312" s="443" t="str" cm="1">
        <f t="array" ref="M312">IF(COUNTIF(M313:M319,"Yes")&lt;1,"Don't Know",_xlfn.IFS(M313="Yes",$A313,M314="Yes",$A314,M315="Yes",$A315,M316="Yes",$A316,M317="Yes",$A317,M318="Yes",$A318,M319="Yes",$A319))</f>
        <v>Community health worker</v>
      </c>
      <c r="N312" s="443" t="str" cm="1">
        <f t="array" ref="N312">IF(COUNTIF(N313:N319,"Yes")&lt;1,"Don't Know",_xlfn.IFS(N313="Yes",$A313,N314="Yes",$A314,N315="Yes",$A315,N316="Yes",$A316,N317="Yes",$A317,N318="Yes",$A318,N319="Yes",$A319))</f>
        <v>Community health worker</v>
      </c>
      <c r="O312" s="443" t="str" cm="1">
        <f t="array" ref="O312">IF(COUNTIF(O313:O319,"Yes")&lt;1,"Don't Know",_xlfn.IFS(O313="Yes",$A313,O314="Yes",$A314,O315="Yes",$A315,O316="Yes",$A316,O317="Yes",$A317,O318="Yes",$A318,O319="Yes",$A319))</f>
        <v>Community health worker</v>
      </c>
      <c r="P312" s="443" t="str" cm="1">
        <f t="array" ref="P312">IF(COUNTIF(P313:P319,"Yes")&lt;1,"Don't Know",_xlfn.IFS(P313="Yes",$A313,P314="Yes",$A314,P315="Yes",$A315,P316="Yes",$A316,P317="Yes",$A317,P318="Yes",$A318,P319="Yes",$A319))</f>
        <v>Community health worker</v>
      </c>
      <c r="Q312" s="443" t="str" cm="1">
        <f t="array" ref="Q312">IF(COUNTIF(Q313:Q319,"Yes")&lt;1,"Don't Know",_xlfn.IFS(Q313="Yes",$A313,Q314="Yes",$A314,Q315="Yes",$A315,Q316="Yes",$A316,Q317="Yes",$A317,Q318="Yes",$A318,Q319="Yes",$A319))</f>
        <v>Community health worker</v>
      </c>
      <c r="R312" s="443" t="str" cm="1">
        <f t="array" ref="R312">IF(COUNTIF(R313:R319,"Yes")&lt;1,"Don't Know",_xlfn.IFS(R313="Yes",$A313,R314="Yes",$A314,R315="Yes",$A315,R316="Yes",$A316,R317="Yes",$A317,R318="Yes",$A318,R319="Yes",$A319))</f>
        <v>Community health worker</v>
      </c>
      <c r="S312" s="443" t="str" cm="1">
        <f t="array" ref="S312">IF(COUNTIF(S313:S319,"Yes")&lt;1,"Don't Know",_xlfn.IFS(S313="Yes",$A313,S314="Yes",$A314,S315="Yes",$A315,S316="Yes",$A316,S317="Yes",$A317,S318="Yes",$A318,S319="Yes",$A319))</f>
        <v>Community health worker</v>
      </c>
      <c r="T312" s="443" t="str" cm="1">
        <f t="array" ref="T312">IF(COUNTIF(T313:T319,"Yes")&lt;1,"Don't Know",_xlfn.IFS(T313="Yes",$A313,T314="Yes",$A314,T315="Yes",$A315,T316="Yes",$A316,T317="Yes",$A317,T318="Yes",$A318,T319="Yes",$A319))</f>
        <v>Community health worker</v>
      </c>
      <c r="U312" s="443" t="str" cm="1">
        <f t="array" ref="U312">IF(COUNTIF(U313:U319,"Yes")&lt;1,"Don't Know",_xlfn.IFS(U313="Yes",$A313,U314="Yes",$A314,U315="Yes",$A315,U316="Yes",$A316,U317="Yes",$A317,U318="Yes",$A318,U319="Yes",$A319))</f>
        <v>Community health worker</v>
      </c>
      <c r="V312" s="443" t="str" cm="1">
        <f t="array" ref="V312">IF(COUNTIF(V313:V319,"Yes")&lt;1,"Don't Know",_xlfn.IFS(V313="Yes",$A313,V314="Yes",$A314,V315="Yes",$A315,V316="Yes",$A316,V317="Yes",$A317,V318="Yes",$A318,V319="Yes",$A319))</f>
        <v>Auxiliary nurse</v>
      </c>
      <c r="W312" s="443" t="str" cm="1">
        <f t="array" ref="W312">IF(COUNTIF(W313:W319,"Yes")&lt;1,"Don't Know",_xlfn.IFS(W313="Yes",$A313,W314="Yes",$A314,W315="Yes",$A315,W316="Yes",$A316,W317="Yes",$A317,W318="Yes",$A318,W319="Yes",$A319))</f>
        <v>Community health worker</v>
      </c>
      <c r="X312" s="443" t="str" cm="1">
        <f t="array" ref="X312">IF(COUNTIF(X313:X319,"Yes")&lt;1,"Don't Know",_xlfn.IFS(X313="Yes",$A313,X314="Yes",$A314,X315="Yes",$A315,X316="Yes",$A316,X317="Yes",$A317,X318="Yes",$A318,X319="Yes",$A319))</f>
        <v>Community health worker</v>
      </c>
      <c r="Y312" s="443" t="str" cm="1">
        <f t="array" ref="Y312">IF(COUNTIF(Y313:Y319,"Yes")&lt;1,"Don't Know",_xlfn.IFS(Y313="Yes",$A313,Y314="Yes",$A314,Y315="Yes",$A315,Y316="Yes",$A316,Y317="Yes",$A317,Y318="Yes",$A318,Y319="Yes",$A319))</f>
        <v>Nurse</v>
      </c>
      <c r="Z312" s="443" t="str" cm="1">
        <f t="array" ref="Z312">IF(COUNTIF(Z313:Z319,"Yes")&lt;1,"Don't Know",_xlfn.IFS(Z313="Yes",$A313,Z314="Yes",$A314,Z315="Yes",$A315,Z316="Yes",$A316,Z317="Yes",$A317,Z318="Yes",$A318,Z319="Yes",$A319))</f>
        <v>Community health worker</v>
      </c>
      <c r="AA312" s="443" t="str" cm="1">
        <f t="array" ref="AA312">IF(COUNTIF(AA313:AA319,"Yes")&lt;1,"Don't Know",_xlfn.IFS(AA313="Yes",$A313,AA314="Yes",$A314,AA315="Yes",$A315,AA316="Yes",$A316,AA317="Yes",$A317,AA318="Yes",$A318,AA319="Yes",$A319))</f>
        <v>Community health worker</v>
      </c>
      <c r="AB312" s="443" t="str" cm="1">
        <f t="array" ref="AB312">IF(COUNTIF(AB313:AB319,"Yes")&lt;1,"Don't Know",_xlfn.IFS(AB313="Yes",$A313,AB314="Yes",$A314,AB315="Yes",$A315,AB316="Yes",$A316,AB317="Yes",$A317,AB318="Yes",$A318,AB319="Yes",$A319))</f>
        <v>Community health worker</v>
      </c>
      <c r="AC312" s="443" t="str" cm="1">
        <f t="array" ref="AC312">IF(COUNTIF(AC313:AC319,"Yes")&lt;1,"Don't Know",_xlfn.IFS(AC313="Yes",$A313,AC314="Yes",$A314,AC315="Yes",$A315,AC316="Yes",$A316,AC317="Yes",$A317,AC318="Yes",$A318,AC319="Yes",$A319))</f>
        <v>Community health worker</v>
      </c>
      <c r="AD312" s="443" t="str" cm="1">
        <f t="array" ref="AD312">IF(COUNTIF(AD313:AD319,"Yes")&lt;1,"Don't Know",_xlfn.IFS(AD313="Yes",$A313,AD314="Yes",$A314,AD315="Yes",$A315,AD316="Yes",$A316,AD317="Yes",$A317,AD318="Yes",$A318,AD319="Yes",$A319))</f>
        <v>Clinical officer</v>
      </c>
      <c r="AE312" s="443" t="str" cm="1">
        <f t="array" ref="AE312">IF(COUNTIF(AE313:AE319,"Yes")&lt;1,"Don't Know",_xlfn.IFS(AE313="Yes",$A313,AE314="Yes",$A314,AE315="Yes",$A315,AE316="Yes",$A316,AE317="Yes",$A317,AE318="Yes",$A318,AE319="Yes",$A319))</f>
        <v>Community health worker</v>
      </c>
      <c r="AF312" s="443" t="str" cm="1">
        <f t="array" ref="AF312">IF(COUNTIF(AF313:AF319,"Yes")&lt;1,"Don't Know",_xlfn.IFS(AF313="Yes",$A313,AF314="Yes",$A314,AF315="Yes",$A315,AF316="Yes",$A316,AF317="Yes",$A317,AF318="Yes",$A318,AF319="Yes",$A319))</f>
        <v>Community health worker</v>
      </c>
      <c r="AG312" s="443" t="str" cm="1">
        <f t="array" ref="AG312">IF(COUNTIF(AG313:AG319,"Yes")&lt;1,"Don't Know",_xlfn.IFS(AG313="Yes",$A313,AG314="Yes",$A314,AG315="Yes",$A315,AG316="Yes",$A316,AG317="Yes",$A317,AG318="Yes",$A318,AG319="Yes",$A319))</f>
        <v>Community health worker</v>
      </c>
      <c r="AH312" s="443" t="str" cm="1">
        <f t="array" ref="AH312">IF(COUNTIF(AH313:AH319,"Yes")&lt;1,"Don't Know",_xlfn.IFS(AH313="Yes",$A313,AH314="Yes",$A314,AH315="Yes",$A315,AH316="Yes",$A316,AH317="Yes",$A317,AH318="Yes",$A318,AH319="Yes",$A319))</f>
        <v>Community health worker</v>
      </c>
      <c r="AI312" s="443" t="str" cm="1">
        <f t="array" ref="AI312">IF(COUNTIF(AI313:AI319,"Yes")&lt;1,"Don't Know",_xlfn.IFS(AI313="Yes",$A313,AI314="Yes",$A314,AI315="Yes",$A315,AI316="Yes",$A316,AI317="Yes",$A317,AI318="Yes",$A318,AI319="Yes",$A319))</f>
        <v>Community health worker</v>
      </c>
      <c r="AJ312" s="443" t="str" cm="1">
        <f t="array" ref="AJ312">IF(COUNTIF(AJ313:AJ319,"Yes")&lt;1,"Don't Know",_xlfn.IFS(AJ313="Yes",$A313,AJ314="Yes",$A314,AJ315="Yes",$A315,AJ316="Yes",$A316,AJ317="Yes",$A317,AJ318="Yes",$A318,AJ319="Yes",$A319))</f>
        <v>Community health worker</v>
      </c>
      <c r="AK312" s="443" t="str" cm="1">
        <f t="array" ref="AK312">IF(COUNTIF(AK313:AK319,"Yes")&lt;1,"Don't Know",_xlfn.IFS(AK313="Yes",$A313,AK314="Yes",$A314,AK315="Yes",$A315,AK316="Yes",$A316,AK317="Yes",$A317,AK318="Yes",$A318,AK319="Yes",$A319))</f>
        <v>Community health worker</v>
      </c>
      <c r="AL312" s="443" t="str" cm="1">
        <f t="array" ref="AL312">IF(COUNTIF(AL313:AL319,"Yes")&lt;1,"Don't Know",_xlfn.IFS(AL313="Yes",$A313,AL314="Yes",$A314,AL315="Yes",$A315,AL316="Yes",$A316,AL317="Yes",$A317,AL318="Yes",$A318,AL319="Yes",$A319))</f>
        <v>Community health worker</v>
      </c>
      <c r="AM312" s="443" t="str" cm="1">
        <f t="array" ref="AM312">IF(COUNTIF(AM313:AM319,"Yes")&lt;1,"Don't Know",_xlfn.IFS(AM313="Yes",$A313,AM314="Yes",$A314,AM315="Yes",$A315,AM316="Yes",$A316,AM317="Yes",$A317,AM318="Yes",$A318,AM319="Yes",$A319))</f>
        <v>Community health worker</v>
      </c>
      <c r="AN312" s="443" t="str" cm="1">
        <f t="array" ref="AN312">IF(COUNTIF(AN313:AN319,"Yes")&lt;1,"Don't Know",_xlfn.IFS(AN313="Yes",$A313,AN314="Yes",$A314,AN315="Yes",$A315,AN316="Yes",$A316,AN317="Yes",$A317,AN318="Yes",$A318,AN319="Yes",$A319))</f>
        <v>Community health worker</v>
      </c>
      <c r="AO312" s="443" t="str" cm="1">
        <f t="array" ref="AO312">IF(COUNTIF(AO313:AO319,"Yes")&lt;1,"Don't Know",_xlfn.IFS(AO313="Yes",$A313,AO314="Yes",$A314,AO315="Yes",$A315,AO316="Yes",$A316,AO317="Yes",$A317,AO318="Yes",$A318,AO319="Yes",$A319))</f>
        <v>Community health worker</v>
      </c>
      <c r="AP312" s="443" t="str" cm="1">
        <f t="array" ref="AP312">IF(COUNTIF(AP313:AP319,"Yes")&lt;1,"Don't Know",_xlfn.IFS(AP313="Yes",$A313,AP314="Yes",$A314,AP315="Yes",$A315,AP316="Yes",$A316,AP317="Yes",$A317,AP318="Yes",$A318,AP319="Yes",$A319))</f>
        <v>Community health worker</v>
      </c>
      <c r="AQ312" s="443" t="str" cm="1">
        <f t="array" ref="AQ312">IF(COUNTIF(AQ313:AQ319,"Yes")&lt;1,"Don't Know",_xlfn.IFS(AQ313="Yes",$A313,AQ314="Yes",$A314,AQ315="Yes",$A315,AQ316="Yes",$A316,AQ317="Yes",$A317,AQ318="Yes",$A318,AQ319="Yes",$A319))</f>
        <v>Community health worker</v>
      </c>
      <c r="AR312" s="443" t="str" cm="1">
        <f t="array" ref="AR312">IF(COUNTIF(AR313:AR319,"Yes")&lt;1,"Don't Know",_xlfn.IFS(AR313="Yes",$A313,AR314="Yes",$A314,AR315="Yes",$A315,AR316="Yes",$A316,AR317="Yes",$A317,AR318="Yes",$A318,AR319="Yes",$A319))</f>
        <v>Community health worker</v>
      </c>
      <c r="AS312" s="443" t="str" cm="1">
        <f t="array" ref="AS312">IF(COUNTIF(AS313:AS319,"Yes")&lt;1,"Don't Know",_xlfn.IFS(AS313="Yes",$A313,AS314="Yes",$A314,AS315="Yes",$A315,AS316="Yes",$A316,AS317="Yes",$A317,AS318="Yes",$A318,AS319="Yes",$A319))</f>
        <v>Community health worker</v>
      </c>
      <c r="AT312" s="443" t="str" cm="1">
        <f t="array" ref="AT312">IF(COUNTIF(AT313:AT319,"Yes")&lt;1,"Don't Know",_xlfn.IFS(AT313="Yes",$A313,AT314="Yes",$A314,AT315="Yes",$A315,AT316="Yes",$A316,AT317="Yes",$A317,AT318="Yes",$A318,AT319="Yes",$A319))</f>
        <v>Community health worker</v>
      </c>
    </row>
    <row r="313" spans="1:46" ht="15">
      <c r="A313" s="387" t="s">
        <v>474</v>
      </c>
      <c r="B313" s="560">
        <v>0.90243902439024393</v>
      </c>
      <c r="C313" s="375">
        <f t="shared" si="219"/>
        <v>37</v>
      </c>
      <c r="D313" s="388">
        <f>SUM($C$313:$C$319)</f>
        <v>41</v>
      </c>
      <c r="E313" s="561" t="s">
        <v>381</v>
      </c>
      <c r="F313" s="465" t="s">
        <v>381</v>
      </c>
      <c r="G313" s="465" t="s">
        <v>52</v>
      </c>
      <c r="H313" s="465" t="s">
        <v>52</v>
      </c>
      <c r="I313" s="465" t="s">
        <v>52</v>
      </c>
      <c r="J313" s="465" t="s">
        <v>52</v>
      </c>
      <c r="K313" s="465" t="s">
        <v>52</v>
      </c>
      <c r="L313" s="563" t="s">
        <v>52</v>
      </c>
      <c r="M313" s="465" t="s">
        <v>52</v>
      </c>
      <c r="N313" s="465" t="s">
        <v>52</v>
      </c>
      <c r="O313" s="465" t="s">
        <v>52</v>
      </c>
      <c r="P313" s="465" t="s">
        <v>52</v>
      </c>
      <c r="Q313" s="465" t="s">
        <v>52</v>
      </c>
      <c r="R313" s="465" t="s">
        <v>52</v>
      </c>
      <c r="S313" s="465" t="s">
        <v>52</v>
      </c>
      <c r="T313" s="465" t="s">
        <v>52</v>
      </c>
      <c r="U313" s="563" t="s">
        <v>52</v>
      </c>
      <c r="V313" s="564" t="s">
        <v>381</v>
      </c>
      <c r="W313" s="561" t="s">
        <v>52</v>
      </c>
      <c r="X313" s="465" t="s">
        <v>52</v>
      </c>
      <c r="Y313" s="465" t="s">
        <v>381</v>
      </c>
      <c r="Z313" s="465" t="s">
        <v>52</v>
      </c>
      <c r="AA313" s="465" t="s">
        <v>52</v>
      </c>
      <c r="AB313" s="465" t="s">
        <v>52</v>
      </c>
      <c r="AC313" s="465" t="s">
        <v>52</v>
      </c>
      <c r="AD313" s="465" t="s">
        <v>381</v>
      </c>
      <c r="AE313" s="565" t="s">
        <v>52</v>
      </c>
      <c r="AF313" s="465" t="s">
        <v>52</v>
      </c>
      <c r="AG313" s="465" t="s">
        <v>52</v>
      </c>
      <c r="AH313" s="465" t="s">
        <v>52</v>
      </c>
      <c r="AI313" s="465" t="s">
        <v>52</v>
      </c>
      <c r="AJ313" s="465" t="s">
        <v>52</v>
      </c>
      <c r="AK313" s="465" t="s">
        <v>52</v>
      </c>
      <c r="AL313" s="465" t="s">
        <v>52</v>
      </c>
      <c r="AM313" s="465" t="s">
        <v>52</v>
      </c>
      <c r="AN313" s="465" t="s">
        <v>52</v>
      </c>
      <c r="AO313" s="465" t="s">
        <v>52</v>
      </c>
      <c r="AP313" s="465" t="s">
        <v>52</v>
      </c>
      <c r="AQ313" s="465" t="s">
        <v>52</v>
      </c>
      <c r="AR313" s="465" t="s">
        <v>52</v>
      </c>
      <c r="AS313" s="465" t="s">
        <v>52</v>
      </c>
      <c r="AT313" s="465" t="s">
        <v>52</v>
      </c>
    </row>
    <row r="314" spans="1:46" ht="15">
      <c r="A314" s="387" t="s">
        <v>475</v>
      </c>
      <c r="B314" s="560">
        <v>2.4390243902439025E-2</v>
      </c>
      <c r="C314" s="375">
        <f t="shared" si="219"/>
        <v>1</v>
      </c>
      <c r="D314" s="388">
        <f t="shared" ref="D314:D319" si="226">SUM($C$313:$C$319)</f>
        <v>41</v>
      </c>
      <c r="E314" s="561" t="s">
        <v>381</v>
      </c>
      <c r="F314" s="465" t="s">
        <v>381</v>
      </c>
      <c r="G314" s="465" t="s">
        <v>381</v>
      </c>
      <c r="H314" s="465" t="s">
        <v>381</v>
      </c>
      <c r="I314" s="465" t="s">
        <v>381</v>
      </c>
      <c r="J314" s="465" t="s">
        <v>381</v>
      </c>
      <c r="K314" s="465" t="s">
        <v>381</v>
      </c>
      <c r="L314" s="563" t="s">
        <v>381</v>
      </c>
      <c r="M314" s="465" t="s">
        <v>381</v>
      </c>
      <c r="N314" s="465" t="s">
        <v>381</v>
      </c>
      <c r="O314" s="465" t="s">
        <v>381</v>
      </c>
      <c r="P314" s="465" t="s">
        <v>381</v>
      </c>
      <c r="Q314" s="465" t="s">
        <v>381</v>
      </c>
      <c r="R314" s="465" t="s">
        <v>381</v>
      </c>
      <c r="S314" s="465" t="s">
        <v>381</v>
      </c>
      <c r="T314" s="465" t="s">
        <v>381</v>
      </c>
      <c r="U314" s="563" t="s">
        <v>381</v>
      </c>
      <c r="V314" s="564" t="s">
        <v>52</v>
      </c>
      <c r="W314" s="561" t="s">
        <v>381</v>
      </c>
      <c r="X314" s="465" t="s">
        <v>381</v>
      </c>
      <c r="Y314" s="465" t="s">
        <v>381</v>
      </c>
      <c r="Z314" s="465" t="s">
        <v>381</v>
      </c>
      <c r="AA314" s="465" t="s">
        <v>381</v>
      </c>
      <c r="AB314" s="465" t="s">
        <v>381</v>
      </c>
      <c r="AC314" s="465" t="s">
        <v>381</v>
      </c>
      <c r="AD314" s="465" t="s">
        <v>381</v>
      </c>
      <c r="AE314" s="565" t="s">
        <v>381</v>
      </c>
      <c r="AF314" s="465" t="s">
        <v>381</v>
      </c>
      <c r="AG314" s="465" t="s">
        <v>381</v>
      </c>
      <c r="AH314" s="465" t="s">
        <v>381</v>
      </c>
      <c r="AI314" s="465" t="s">
        <v>381</v>
      </c>
      <c r="AJ314" s="465" t="s">
        <v>381</v>
      </c>
      <c r="AK314" s="465" t="s">
        <v>381</v>
      </c>
      <c r="AL314" s="465" t="s">
        <v>381</v>
      </c>
      <c r="AM314" s="465" t="s">
        <v>381</v>
      </c>
      <c r="AN314" s="465" t="s">
        <v>381</v>
      </c>
      <c r="AO314" s="465" t="s">
        <v>381</v>
      </c>
      <c r="AP314" s="465" t="s">
        <v>381</v>
      </c>
      <c r="AQ314" s="465" t="s">
        <v>381</v>
      </c>
      <c r="AR314" s="465" t="s">
        <v>381</v>
      </c>
      <c r="AS314" s="465" t="s">
        <v>381</v>
      </c>
      <c r="AT314" s="465" t="s">
        <v>381</v>
      </c>
    </row>
    <row r="315" spans="1:46" ht="15">
      <c r="A315" s="387" t="s">
        <v>476</v>
      </c>
      <c r="B315" s="560">
        <v>0</v>
      </c>
      <c r="C315" s="375">
        <f t="shared" si="219"/>
        <v>0</v>
      </c>
      <c r="D315" s="388">
        <f t="shared" si="226"/>
        <v>41</v>
      </c>
      <c r="E315" s="561" t="s">
        <v>381</v>
      </c>
      <c r="F315" s="465" t="s">
        <v>381</v>
      </c>
      <c r="G315" s="465" t="s">
        <v>381</v>
      </c>
      <c r="H315" s="465" t="s">
        <v>381</v>
      </c>
      <c r="I315" s="465" t="s">
        <v>381</v>
      </c>
      <c r="J315" s="465" t="s">
        <v>381</v>
      </c>
      <c r="K315" s="465" t="s">
        <v>381</v>
      </c>
      <c r="L315" s="563" t="s">
        <v>381</v>
      </c>
      <c r="M315" s="465" t="s">
        <v>381</v>
      </c>
      <c r="N315" s="465" t="s">
        <v>381</v>
      </c>
      <c r="O315" s="465" t="s">
        <v>381</v>
      </c>
      <c r="P315" s="465" t="s">
        <v>381</v>
      </c>
      <c r="Q315" s="465" t="s">
        <v>381</v>
      </c>
      <c r="R315" s="465" t="s">
        <v>381</v>
      </c>
      <c r="S315" s="465" t="s">
        <v>381</v>
      </c>
      <c r="T315" s="465" t="s">
        <v>381</v>
      </c>
      <c r="U315" s="563" t="s">
        <v>381</v>
      </c>
      <c r="V315" s="564" t="s">
        <v>381</v>
      </c>
      <c r="W315" s="561" t="s">
        <v>381</v>
      </c>
      <c r="X315" s="465" t="s">
        <v>381</v>
      </c>
      <c r="Y315" s="465" t="s">
        <v>381</v>
      </c>
      <c r="Z315" s="465" t="s">
        <v>381</v>
      </c>
      <c r="AA315" s="465" t="s">
        <v>381</v>
      </c>
      <c r="AB315" s="465" t="s">
        <v>381</v>
      </c>
      <c r="AC315" s="465" t="s">
        <v>381</v>
      </c>
      <c r="AD315" s="465" t="s">
        <v>381</v>
      </c>
      <c r="AE315" s="565" t="s">
        <v>381</v>
      </c>
      <c r="AF315" s="465" t="s">
        <v>381</v>
      </c>
      <c r="AG315" s="465" t="s">
        <v>381</v>
      </c>
      <c r="AH315" s="465" t="s">
        <v>381</v>
      </c>
      <c r="AI315" s="465" t="s">
        <v>381</v>
      </c>
      <c r="AJ315" s="465" t="s">
        <v>381</v>
      </c>
      <c r="AK315" s="465" t="s">
        <v>381</v>
      </c>
      <c r="AL315" s="465" t="s">
        <v>381</v>
      </c>
      <c r="AM315" s="465" t="s">
        <v>381</v>
      </c>
      <c r="AN315" s="465" t="s">
        <v>381</v>
      </c>
      <c r="AO315" s="465" t="s">
        <v>381</v>
      </c>
      <c r="AP315" s="465" t="s">
        <v>381</v>
      </c>
      <c r="AQ315" s="465" t="s">
        <v>381</v>
      </c>
      <c r="AR315" s="465" t="s">
        <v>381</v>
      </c>
      <c r="AS315" s="465" t="s">
        <v>381</v>
      </c>
      <c r="AT315" s="465" t="s">
        <v>381</v>
      </c>
    </row>
    <row r="316" spans="1:46" ht="15">
      <c r="A316" s="387" t="s">
        <v>152</v>
      </c>
      <c r="B316" s="560">
        <v>2.4390243902439025E-2</v>
      </c>
      <c r="C316" s="375">
        <f t="shared" si="219"/>
        <v>1</v>
      </c>
      <c r="D316" s="388">
        <f t="shared" si="226"/>
        <v>41</v>
      </c>
      <c r="E316" s="561" t="s">
        <v>381</v>
      </c>
      <c r="F316" s="465" t="s">
        <v>381</v>
      </c>
      <c r="G316" s="465" t="s">
        <v>381</v>
      </c>
      <c r="H316" s="465" t="s">
        <v>381</v>
      </c>
      <c r="I316" s="465" t="s">
        <v>381</v>
      </c>
      <c r="J316" s="465" t="s">
        <v>381</v>
      </c>
      <c r="K316" s="465" t="s">
        <v>381</v>
      </c>
      <c r="L316" s="563" t="s">
        <v>381</v>
      </c>
      <c r="M316" s="465" t="s">
        <v>381</v>
      </c>
      <c r="N316" s="465" t="s">
        <v>381</v>
      </c>
      <c r="O316" s="465" t="s">
        <v>381</v>
      </c>
      <c r="P316" s="465" t="s">
        <v>381</v>
      </c>
      <c r="Q316" s="465" t="s">
        <v>381</v>
      </c>
      <c r="R316" s="465" t="s">
        <v>381</v>
      </c>
      <c r="S316" s="465" t="s">
        <v>381</v>
      </c>
      <c r="T316" s="465" t="s">
        <v>381</v>
      </c>
      <c r="U316" s="563" t="s">
        <v>381</v>
      </c>
      <c r="V316" s="564" t="s">
        <v>381</v>
      </c>
      <c r="W316" s="561" t="s">
        <v>381</v>
      </c>
      <c r="X316" s="465" t="s">
        <v>381</v>
      </c>
      <c r="Y316" s="465" t="s">
        <v>52</v>
      </c>
      <c r="Z316" s="465" t="s">
        <v>381</v>
      </c>
      <c r="AA316" s="465" t="s">
        <v>381</v>
      </c>
      <c r="AB316" s="465" t="s">
        <v>381</v>
      </c>
      <c r="AC316" s="465" t="s">
        <v>381</v>
      </c>
      <c r="AD316" s="465" t="s">
        <v>381</v>
      </c>
      <c r="AE316" s="565" t="s">
        <v>381</v>
      </c>
      <c r="AF316" s="465" t="s">
        <v>381</v>
      </c>
      <c r="AG316" s="465" t="s">
        <v>381</v>
      </c>
      <c r="AH316" s="465" t="s">
        <v>381</v>
      </c>
      <c r="AI316" s="465" t="s">
        <v>381</v>
      </c>
      <c r="AJ316" s="465" t="s">
        <v>381</v>
      </c>
      <c r="AK316" s="465" t="s">
        <v>381</v>
      </c>
      <c r="AL316" s="465" t="s">
        <v>381</v>
      </c>
      <c r="AM316" s="465" t="s">
        <v>381</v>
      </c>
      <c r="AN316" s="465" t="s">
        <v>381</v>
      </c>
      <c r="AO316" s="465" t="s">
        <v>381</v>
      </c>
      <c r="AP316" s="465" t="s">
        <v>381</v>
      </c>
      <c r="AQ316" s="465" t="s">
        <v>381</v>
      </c>
      <c r="AR316" s="465" t="s">
        <v>381</v>
      </c>
      <c r="AS316" s="465" t="s">
        <v>381</v>
      </c>
      <c r="AT316" s="465" t="s">
        <v>381</v>
      </c>
    </row>
    <row r="317" spans="1:46" ht="15">
      <c r="A317" s="387" t="s">
        <v>153</v>
      </c>
      <c r="B317" s="560">
        <v>2.4390243902439025E-2</v>
      </c>
      <c r="C317" s="375">
        <f t="shared" si="219"/>
        <v>1</v>
      </c>
      <c r="D317" s="388">
        <f t="shared" si="226"/>
        <v>41</v>
      </c>
      <c r="E317" s="561" t="s">
        <v>381</v>
      </c>
      <c r="F317" s="465" t="s">
        <v>52</v>
      </c>
      <c r="G317" s="465" t="s">
        <v>381</v>
      </c>
      <c r="H317" s="465" t="s">
        <v>381</v>
      </c>
      <c r="I317" s="465" t="s">
        <v>381</v>
      </c>
      <c r="J317" s="465" t="s">
        <v>381</v>
      </c>
      <c r="K317" s="465" t="s">
        <v>381</v>
      </c>
      <c r="L317" s="563" t="s">
        <v>381</v>
      </c>
      <c r="M317" s="465" t="s">
        <v>381</v>
      </c>
      <c r="N317" s="465" t="s">
        <v>381</v>
      </c>
      <c r="O317" s="465" t="s">
        <v>381</v>
      </c>
      <c r="P317" s="465" t="s">
        <v>381</v>
      </c>
      <c r="Q317" s="465" t="s">
        <v>381</v>
      </c>
      <c r="R317" s="465" t="s">
        <v>381</v>
      </c>
      <c r="S317" s="465" t="s">
        <v>381</v>
      </c>
      <c r="T317" s="465" t="s">
        <v>381</v>
      </c>
      <c r="U317" s="563" t="s">
        <v>381</v>
      </c>
      <c r="V317" s="564" t="s">
        <v>381</v>
      </c>
      <c r="W317" s="561" t="s">
        <v>381</v>
      </c>
      <c r="X317" s="465" t="s">
        <v>381</v>
      </c>
      <c r="Y317" s="465" t="s">
        <v>381</v>
      </c>
      <c r="Z317" s="465" t="s">
        <v>381</v>
      </c>
      <c r="AA317" s="465" t="s">
        <v>381</v>
      </c>
      <c r="AB317" s="465" t="s">
        <v>381</v>
      </c>
      <c r="AC317" s="465" t="s">
        <v>381</v>
      </c>
      <c r="AD317" s="465" t="s">
        <v>381</v>
      </c>
      <c r="AE317" s="565" t="s">
        <v>381</v>
      </c>
      <c r="AF317" s="465" t="s">
        <v>381</v>
      </c>
      <c r="AG317" s="465" t="s">
        <v>381</v>
      </c>
      <c r="AH317" s="465" t="s">
        <v>381</v>
      </c>
      <c r="AI317" s="465" t="s">
        <v>381</v>
      </c>
      <c r="AJ317" s="465" t="s">
        <v>381</v>
      </c>
      <c r="AK317" s="465" t="s">
        <v>381</v>
      </c>
      <c r="AL317" s="465" t="s">
        <v>381</v>
      </c>
      <c r="AM317" s="465" t="s">
        <v>381</v>
      </c>
      <c r="AN317" s="465" t="s">
        <v>381</v>
      </c>
      <c r="AO317" s="465" t="s">
        <v>381</v>
      </c>
      <c r="AP317" s="465" t="s">
        <v>381</v>
      </c>
      <c r="AQ317" s="465" t="s">
        <v>381</v>
      </c>
      <c r="AR317" s="465" t="s">
        <v>381</v>
      </c>
      <c r="AS317" s="465" t="s">
        <v>381</v>
      </c>
      <c r="AT317" s="465" t="s">
        <v>381</v>
      </c>
    </row>
    <row r="318" spans="1:46" ht="15">
      <c r="A318" s="387" t="s">
        <v>477</v>
      </c>
      <c r="B318" s="560">
        <v>2.4390243902439025E-2</v>
      </c>
      <c r="C318" s="375">
        <f t="shared" si="219"/>
        <v>1</v>
      </c>
      <c r="D318" s="388">
        <f t="shared" si="226"/>
        <v>41</v>
      </c>
      <c r="E318" s="561" t="s">
        <v>381</v>
      </c>
      <c r="F318" s="465" t="s">
        <v>381</v>
      </c>
      <c r="G318" s="465" t="s">
        <v>381</v>
      </c>
      <c r="H318" s="465" t="s">
        <v>381</v>
      </c>
      <c r="I318" s="465" t="s">
        <v>381</v>
      </c>
      <c r="J318" s="465" t="s">
        <v>381</v>
      </c>
      <c r="K318" s="465" t="s">
        <v>381</v>
      </c>
      <c r="L318" s="563" t="s">
        <v>381</v>
      </c>
      <c r="M318" s="465" t="s">
        <v>381</v>
      </c>
      <c r="N318" s="465" t="s">
        <v>381</v>
      </c>
      <c r="O318" s="465" t="s">
        <v>381</v>
      </c>
      <c r="P318" s="465" t="s">
        <v>381</v>
      </c>
      <c r="Q318" s="465" t="s">
        <v>381</v>
      </c>
      <c r="R318" s="465" t="s">
        <v>381</v>
      </c>
      <c r="S318" s="465" t="s">
        <v>381</v>
      </c>
      <c r="T318" s="465" t="s">
        <v>381</v>
      </c>
      <c r="U318" s="563" t="s">
        <v>381</v>
      </c>
      <c r="V318" s="564" t="s">
        <v>381</v>
      </c>
      <c r="W318" s="561" t="s">
        <v>381</v>
      </c>
      <c r="X318" s="465" t="s">
        <v>381</v>
      </c>
      <c r="Y318" s="465" t="s">
        <v>381</v>
      </c>
      <c r="Z318" s="465" t="s">
        <v>381</v>
      </c>
      <c r="AA318" s="465" t="s">
        <v>381</v>
      </c>
      <c r="AB318" s="465" t="s">
        <v>381</v>
      </c>
      <c r="AC318" s="465" t="s">
        <v>381</v>
      </c>
      <c r="AD318" s="465" t="s">
        <v>52</v>
      </c>
      <c r="AE318" s="565" t="s">
        <v>381</v>
      </c>
      <c r="AF318" s="465" t="s">
        <v>381</v>
      </c>
      <c r="AG318" s="465" t="s">
        <v>381</v>
      </c>
      <c r="AH318" s="465" t="s">
        <v>381</v>
      </c>
      <c r="AI318" s="465" t="s">
        <v>381</v>
      </c>
      <c r="AJ318" s="465" t="s">
        <v>381</v>
      </c>
      <c r="AK318" s="465" t="s">
        <v>381</v>
      </c>
      <c r="AL318" s="465" t="s">
        <v>381</v>
      </c>
      <c r="AM318" s="465" t="s">
        <v>381</v>
      </c>
      <c r="AN318" s="465" t="s">
        <v>381</v>
      </c>
      <c r="AO318" s="465" t="s">
        <v>381</v>
      </c>
      <c r="AP318" s="465" t="s">
        <v>381</v>
      </c>
      <c r="AQ318" s="465" t="s">
        <v>381</v>
      </c>
      <c r="AR318" s="465" t="s">
        <v>381</v>
      </c>
      <c r="AS318" s="465" t="s">
        <v>381</v>
      </c>
      <c r="AT318" s="465" t="s">
        <v>381</v>
      </c>
    </row>
    <row r="319" spans="1:46" ht="15">
      <c r="A319" s="442" t="s">
        <v>154</v>
      </c>
      <c r="B319" s="560">
        <v>0</v>
      </c>
      <c r="C319" s="375">
        <f t="shared" si="219"/>
        <v>0</v>
      </c>
      <c r="D319" s="388">
        <f t="shared" si="226"/>
        <v>41</v>
      </c>
      <c r="E319" s="561" t="s">
        <v>381</v>
      </c>
      <c r="F319" s="465" t="s">
        <v>381</v>
      </c>
      <c r="G319" s="465" t="s">
        <v>381</v>
      </c>
      <c r="H319" s="465" t="s">
        <v>381</v>
      </c>
      <c r="I319" s="465" t="s">
        <v>381</v>
      </c>
      <c r="J319" s="465" t="s">
        <v>381</v>
      </c>
      <c r="K319" s="465" t="s">
        <v>381</v>
      </c>
      <c r="L319" s="563" t="s">
        <v>381</v>
      </c>
      <c r="M319" s="465" t="s">
        <v>381</v>
      </c>
      <c r="N319" s="465" t="s">
        <v>381</v>
      </c>
      <c r="O319" s="465" t="s">
        <v>381</v>
      </c>
      <c r="P319" s="465" t="s">
        <v>381</v>
      </c>
      <c r="Q319" s="465" t="s">
        <v>381</v>
      </c>
      <c r="R319" s="465" t="s">
        <v>381</v>
      </c>
      <c r="S319" s="465" t="s">
        <v>381</v>
      </c>
      <c r="T319" s="465" t="s">
        <v>381</v>
      </c>
      <c r="U319" s="563" t="s">
        <v>381</v>
      </c>
      <c r="V319" s="564" t="s">
        <v>381</v>
      </c>
      <c r="W319" s="561" t="s">
        <v>381</v>
      </c>
      <c r="X319" s="465" t="s">
        <v>381</v>
      </c>
      <c r="Y319" s="465" t="s">
        <v>381</v>
      </c>
      <c r="Z319" s="465" t="s">
        <v>381</v>
      </c>
      <c r="AA319" s="465" t="s">
        <v>381</v>
      </c>
      <c r="AB319" s="465" t="s">
        <v>381</v>
      </c>
      <c r="AC319" s="465" t="s">
        <v>381</v>
      </c>
      <c r="AD319" s="465" t="s">
        <v>381</v>
      </c>
      <c r="AE319" s="565" t="s">
        <v>381</v>
      </c>
      <c r="AF319" s="465" t="s">
        <v>381</v>
      </c>
      <c r="AG319" s="465" t="s">
        <v>381</v>
      </c>
      <c r="AH319" s="465" t="s">
        <v>381</v>
      </c>
      <c r="AI319" s="465" t="s">
        <v>381</v>
      </c>
      <c r="AJ319" s="465" t="s">
        <v>381</v>
      </c>
      <c r="AK319" s="465" t="s">
        <v>381</v>
      </c>
      <c r="AL319" s="465" t="s">
        <v>381</v>
      </c>
      <c r="AM319" s="465" t="s">
        <v>381</v>
      </c>
      <c r="AN319" s="465" t="s">
        <v>381</v>
      </c>
      <c r="AO319" s="465" t="s">
        <v>381</v>
      </c>
      <c r="AP319" s="465" t="s">
        <v>381</v>
      </c>
      <c r="AQ319" s="465" t="s">
        <v>381</v>
      </c>
      <c r="AR319" s="465" t="s">
        <v>381</v>
      </c>
      <c r="AS319" s="465" t="s">
        <v>381</v>
      </c>
      <c r="AT319" s="465" t="s">
        <v>381</v>
      </c>
    </row>
    <row r="320" spans="1:46" ht="15">
      <c r="A320" s="534" t="s">
        <v>484</v>
      </c>
      <c r="B320" s="553"/>
      <c r="C320" s="553"/>
      <c r="D320" s="554"/>
      <c r="E320" s="535"/>
      <c r="F320" s="443" t="str" cm="1">
        <f t="array" ref="F320">IF(COUNTIF(F321:F327,"Yes")&lt;1,"Don't Know",_xlfn.IFS(F321="Yes",$A321,F322="Yes",$A322,F323="Yes",$A323,F324="Yes",$A324,F325="Yes",$A325,F326="Yes",$A326,F327="Yes",$A327))</f>
        <v>Pharmacist</v>
      </c>
      <c r="G320" s="443" t="str" cm="1">
        <f t="array" ref="G320">IF(COUNTIF(G321:G327,"Yes")&lt;1,"Don't Know",_xlfn.IFS(G321="Yes",$A321,G322="Yes",$A322,G323="Yes",$A323,G324="Yes",$A324,G325="Yes",$A325,G326="Yes",$A326,G327="Yes",$A327))</f>
        <v>Don't Know</v>
      </c>
      <c r="H320" s="443" t="str" cm="1">
        <f t="array" ref="H320">IF(COUNTIF(H321:H327,"Yes")&lt;1,"Don't Know",_xlfn.IFS(H321="Yes",$A321,H322="Yes",$A322,H323="Yes",$A323,H324="Yes",$A324,H325="Yes",$A325,H326="Yes",$A326,H327="Yes",$A327))</f>
        <v>Community health worker</v>
      </c>
      <c r="I320" s="443" t="str" cm="1">
        <f t="array" ref="I320">IF(COUNTIF(I321:I327,"Yes")&lt;1,"Don't Know",_xlfn.IFS(I321="Yes",$A321,I322="Yes",$A322,I323="Yes",$A323,I324="Yes",$A324,I325="Yes",$A325,I326="Yes",$A326,I327="Yes",$A327))</f>
        <v>Community health worker</v>
      </c>
      <c r="J320" s="443" t="str" cm="1">
        <f t="array" ref="J320">IF(COUNTIF(J321:J327,"Yes")&lt;1,"Don't Know",_xlfn.IFS(J321="Yes",$A321,J322="Yes",$A322,J323="Yes",$A323,J324="Yes",$A324,J325="Yes",$A325,J326="Yes",$A326,J327="Yes",$A327))</f>
        <v>Community health worker</v>
      </c>
      <c r="K320" s="443" t="str" cm="1">
        <f t="array" ref="K320">IF(COUNTIF(K321:K327,"Yes")&lt;1,"Don't Know",_xlfn.IFS(K321="Yes",$A321,K322="Yes",$A322,K323="Yes",$A323,K324="Yes",$A324,K325="Yes",$A325,K326="Yes",$A326,K327="Yes",$A327))</f>
        <v>Community health worker</v>
      </c>
      <c r="L320" s="443" t="str" cm="1">
        <f t="array" ref="L320">IF(COUNTIF(L321:L327,"Yes")&lt;1,"Don't Know",_xlfn.IFS(L321="Yes",$A321,L322="Yes",$A322,L323="Yes",$A323,L324="Yes",$A324,L325="Yes",$A325,L326="Yes",$A326,L327="Yes",$A327))</f>
        <v>Community health worker</v>
      </c>
      <c r="M320" s="443" t="str" cm="1">
        <f t="array" ref="M320">IF(COUNTIF(M321:M327,"Yes")&lt;1,"Don't Know",_xlfn.IFS(M321="Yes",$A321,M322="Yes",$A322,M323="Yes",$A323,M324="Yes",$A324,M325="Yes",$A325,M326="Yes",$A326,M327="Yes",$A327))</f>
        <v>Community health worker</v>
      </c>
      <c r="N320" s="443" t="str" cm="1">
        <f t="array" ref="N320">IF(COUNTIF(N321:N327,"Yes")&lt;1,"Don't Know",_xlfn.IFS(N321="Yes",$A321,N322="Yes",$A322,N323="Yes",$A323,N324="Yes",$A324,N325="Yes",$A325,N326="Yes",$A326,N327="Yes",$A327))</f>
        <v>Community health worker</v>
      </c>
      <c r="O320" s="443" t="str" cm="1">
        <f t="array" ref="O320">IF(COUNTIF(O321:O327,"Yes")&lt;1,"Don't Know",_xlfn.IFS(O321="Yes",$A321,O322="Yes",$A322,O323="Yes",$A323,O324="Yes",$A324,O325="Yes",$A325,O326="Yes",$A326,O327="Yes",$A327))</f>
        <v>Community health worker</v>
      </c>
      <c r="P320" s="443" t="str" cm="1">
        <f t="array" ref="P320">IF(COUNTIF(P321:P327,"Yes")&lt;1,"Don't Know",_xlfn.IFS(P321="Yes",$A321,P322="Yes",$A322,P323="Yes",$A323,P324="Yes",$A324,P325="Yes",$A325,P326="Yes",$A326,P327="Yes",$A327))</f>
        <v>Nurse</v>
      </c>
      <c r="Q320" s="443" t="str" cm="1">
        <f t="array" ref="Q320">IF(COUNTIF(Q321:Q327,"Yes")&lt;1,"Don't Know",_xlfn.IFS(Q321="Yes",$A321,Q322="Yes",$A322,Q323="Yes",$A323,Q324="Yes",$A324,Q325="Yes",$A325,Q326="Yes",$A326,Q327="Yes",$A327))</f>
        <v>Don't Know</v>
      </c>
      <c r="R320" s="443" t="str" cm="1">
        <f t="array" ref="R320">IF(COUNTIF(R321:R327,"Yes")&lt;1,"Don't Know",_xlfn.IFS(R321="Yes",$A321,R322="Yes",$A322,R323="Yes",$A323,R324="Yes",$A324,R325="Yes",$A325,R326="Yes",$A326,R327="Yes",$A327))</f>
        <v>Community health worker</v>
      </c>
      <c r="S320" s="443" t="str" cm="1">
        <f t="array" ref="S320">IF(COUNTIF(S321:S327,"Yes")&lt;1,"Don't Know",_xlfn.IFS(S321="Yes",$A321,S322="Yes",$A322,S323="Yes",$A323,S324="Yes",$A324,S325="Yes",$A325,S326="Yes",$A326,S327="Yes",$A327))</f>
        <v>Don't Know</v>
      </c>
      <c r="T320" s="443" t="str" cm="1">
        <f t="array" ref="T320">IF(COUNTIF(T321:T327,"Yes")&lt;1,"Don't Know",_xlfn.IFS(T321="Yes",$A321,T322="Yes",$A322,T323="Yes",$A323,T324="Yes",$A324,T325="Yes",$A325,T326="Yes",$A326,T327="Yes",$A327))</f>
        <v>Community health worker</v>
      </c>
      <c r="U320" s="443" t="str" cm="1">
        <f t="array" ref="U320">IF(COUNTIF(U321:U327,"Yes")&lt;1,"Don't Know",_xlfn.IFS(U321="Yes",$A321,U322="Yes",$A322,U323="Yes",$A323,U324="Yes",$A324,U325="Yes",$A325,U326="Yes",$A326,U327="Yes",$A327))</f>
        <v>Don't Know</v>
      </c>
      <c r="V320" s="443" t="str" cm="1">
        <f t="array" ref="V320">IF(COUNTIF(V321:V327,"Yes")&lt;1,"Don't Know",_xlfn.IFS(V321="Yes",$A321,V322="Yes",$A322,V323="Yes",$A323,V324="Yes",$A324,V325="Yes",$A325,V326="Yes",$A326,V327="Yes",$A327))</f>
        <v>Don't Know</v>
      </c>
      <c r="W320" s="443" t="str" cm="1">
        <f t="array" ref="W320">IF(COUNTIF(W321:W327,"Yes")&lt;1,"Don't Know",_xlfn.IFS(W321="Yes",$A321,W322="Yes",$A322,W323="Yes",$A323,W324="Yes",$A324,W325="Yes",$A325,W326="Yes",$A326,W327="Yes",$A327))</f>
        <v>Don't Know</v>
      </c>
      <c r="X320" s="443" t="str" cm="1">
        <f t="array" ref="X320">IF(COUNTIF(X321:X327,"Yes")&lt;1,"Don't Know",_xlfn.IFS(X321="Yes",$A321,X322="Yes",$A322,X323="Yes",$A323,X324="Yes",$A324,X325="Yes",$A325,X326="Yes",$A326,X327="Yes",$A327))</f>
        <v>Community health worker</v>
      </c>
      <c r="Y320" s="443" t="str" cm="1">
        <f t="array" ref="Y320">IF(COUNTIF(Y321:Y327,"Yes")&lt;1,"Don't Know",_xlfn.IFS(Y321="Yes",$A321,Y322="Yes",$A322,Y323="Yes",$A323,Y324="Yes",$A324,Y325="Yes",$A325,Y326="Yes",$A326,Y327="Yes",$A327))</f>
        <v>Nurse</v>
      </c>
      <c r="Z320" s="443" t="str" cm="1">
        <f t="array" ref="Z320">IF(COUNTIF(Z321:Z327,"Yes")&lt;1,"Don't Know",_xlfn.IFS(Z321="Yes",$A321,Z322="Yes",$A322,Z323="Yes",$A323,Z324="Yes",$A324,Z325="Yes",$A325,Z326="Yes",$A326,Z327="Yes",$A327))</f>
        <v>Community health worker</v>
      </c>
      <c r="AA320" s="443" t="str" cm="1">
        <f t="array" ref="AA320">IF(COUNTIF(AA321:AA327,"Yes")&lt;1,"Don't Know",_xlfn.IFS(AA321="Yes",$A321,AA322="Yes",$A322,AA323="Yes",$A323,AA324="Yes",$A324,AA325="Yes",$A325,AA326="Yes",$A326,AA327="Yes",$A327))</f>
        <v>Community health worker</v>
      </c>
      <c r="AB320" s="443" t="str" cm="1">
        <f t="array" ref="AB320">IF(COUNTIF(AB321:AB327,"Yes")&lt;1,"Don't Know",_xlfn.IFS(AB321="Yes",$A321,AB322="Yes",$A322,AB323="Yes",$A323,AB324="Yes",$A324,AB325="Yes",$A325,AB326="Yes",$A326,AB327="Yes",$A327))</f>
        <v>Community health worker</v>
      </c>
      <c r="AC320" s="443" t="str" cm="1">
        <f t="array" ref="AC320">IF(COUNTIF(AC321:AC327,"Yes")&lt;1,"Don't Know",_xlfn.IFS(AC321="Yes",$A321,AC322="Yes",$A322,AC323="Yes",$A323,AC324="Yes",$A324,AC325="Yes",$A325,AC326="Yes",$A326,AC327="Yes",$A327))</f>
        <v>Community health worker</v>
      </c>
      <c r="AD320" s="443" t="str" cm="1">
        <f t="array" ref="AD320">IF(COUNTIF(AD321:AD327,"Yes")&lt;1,"Don't Know",_xlfn.IFS(AD321="Yes",$A321,AD322="Yes",$A322,AD323="Yes",$A323,AD324="Yes",$A324,AD325="Yes",$A325,AD326="Yes",$A326,AD327="Yes",$A327))</f>
        <v>Clinical officer</v>
      </c>
      <c r="AE320" s="443" t="str" cm="1">
        <f t="array" ref="AE320">IF(COUNTIF(AE321:AE327,"Yes")&lt;1,"Don't Know",_xlfn.IFS(AE321="Yes",$A321,AE322="Yes",$A322,AE323="Yes",$A323,AE324="Yes",$A324,AE325="Yes",$A325,AE326="Yes",$A326,AE327="Yes",$A327))</f>
        <v>Community health worker</v>
      </c>
      <c r="AF320" s="443" t="str" cm="1">
        <f t="array" ref="AF320">IF(COUNTIF(AF321:AF327,"Yes")&lt;1,"Don't Know",_xlfn.IFS(AF321="Yes",$A321,AF322="Yes",$A322,AF323="Yes",$A323,AF324="Yes",$A324,AF325="Yes",$A325,AF326="Yes",$A326,AF327="Yes",$A327))</f>
        <v>Community health worker</v>
      </c>
      <c r="AG320" s="443" t="str" cm="1">
        <f t="array" ref="AG320">IF(COUNTIF(AG321:AG327,"Yes")&lt;1,"Don't Know",_xlfn.IFS(AG321="Yes",$A321,AG322="Yes",$A322,AG323="Yes",$A323,AG324="Yes",$A324,AG325="Yes",$A325,AG326="Yes",$A326,AG327="Yes",$A327))</f>
        <v>Community health worker</v>
      </c>
      <c r="AH320" s="443" t="str" cm="1">
        <f t="array" ref="AH320">IF(COUNTIF(AH321:AH327,"Yes")&lt;1,"Don't Know",_xlfn.IFS(AH321="Yes",$A321,AH322="Yes",$A322,AH323="Yes",$A323,AH324="Yes",$A324,AH325="Yes",$A325,AH326="Yes",$A326,AH327="Yes",$A327))</f>
        <v>Don't Know</v>
      </c>
      <c r="AI320" s="443" t="str" cm="1">
        <f t="array" ref="AI320">IF(COUNTIF(AI321:AI327,"Yes")&lt;1,"Don't Know",_xlfn.IFS(AI321="Yes",$A321,AI322="Yes",$A322,AI323="Yes",$A323,AI324="Yes",$A324,AI325="Yes",$A325,AI326="Yes",$A326,AI327="Yes",$A327))</f>
        <v>Auxiliary nurse</v>
      </c>
      <c r="AJ320" s="443" t="str" cm="1">
        <f t="array" ref="AJ320">IF(COUNTIF(AJ321:AJ327,"Yes")&lt;1,"Don't Know",_xlfn.IFS(AJ321="Yes",$A321,AJ322="Yes",$A322,AJ323="Yes",$A323,AJ324="Yes",$A324,AJ325="Yes",$A325,AJ326="Yes",$A326,AJ327="Yes",$A327))</f>
        <v>Don't Know</v>
      </c>
      <c r="AK320" s="443" t="str" cm="1">
        <f t="array" ref="AK320">IF(COUNTIF(AK321:AK327,"Yes")&lt;1,"Don't Know",_xlfn.IFS(AK321="Yes",$A321,AK322="Yes",$A322,AK323="Yes",$A323,AK324="Yes",$A324,AK325="Yes",$A325,AK326="Yes",$A326,AK327="Yes",$A327))</f>
        <v>Nurse</v>
      </c>
      <c r="AL320" s="443" t="str" cm="1">
        <f t="array" ref="AL320">IF(COUNTIF(AL321:AL327,"Yes")&lt;1,"Don't Know",_xlfn.IFS(AL321="Yes",$A321,AL322="Yes",$A322,AL323="Yes",$A323,AL324="Yes",$A324,AL325="Yes",$A325,AL326="Yes",$A326,AL327="Yes",$A327))</f>
        <v>Community health worker</v>
      </c>
      <c r="AM320" s="443" t="str" cm="1">
        <f t="array" ref="AM320">IF(COUNTIF(AM321:AM327,"Yes")&lt;1,"Don't Know",_xlfn.IFS(AM321="Yes",$A321,AM322="Yes",$A322,AM323="Yes",$A323,AM324="Yes",$A324,AM325="Yes",$A325,AM326="Yes",$A326,AM327="Yes",$A327))</f>
        <v>Community health worker</v>
      </c>
      <c r="AN320" s="443" t="str" cm="1">
        <f t="array" ref="AN320">IF(COUNTIF(AN321:AN327,"Yes")&lt;1,"Don't Know",_xlfn.IFS(AN321="Yes",$A321,AN322="Yes",$A322,AN323="Yes",$A323,AN324="Yes",$A324,AN325="Yes",$A325,AN326="Yes",$A326,AN327="Yes",$A327))</f>
        <v>Community health worker</v>
      </c>
      <c r="AO320" s="443" t="str" cm="1">
        <f t="array" ref="AO320">IF(COUNTIF(AO321:AO327,"Yes")&lt;1,"Don't Know",_xlfn.IFS(AO321="Yes",$A321,AO322="Yes",$A322,AO323="Yes",$A323,AO324="Yes",$A324,AO325="Yes",$A325,AO326="Yes",$A326,AO327="Yes",$A327))</f>
        <v>Community health worker</v>
      </c>
      <c r="AP320" s="443" t="str" cm="1">
        <f t="array" ref="AP320">IF(COUNTIF(AP321:AP327,"Yes")&lt;1,"Don't Know",_xlfn.IFS(AP321="Yes",$A321,AP322="Yes",$A322,AP323="Yes",$A323,AP324="Yes",$A324,AP325="Yes",$A325,AP326="Yes",$A326,AP327="Yes",$A327))</f>
        <v>Community health worker</v>
      </c>
      <c r="AQ320" s="443" t="str" cm="1">
        <f t="array" ref="AQ320">IF(COUNTIF(AQ321:AQ327,"Yes")&lt;1,"Don't Know",_xlfn.IFS(AQ321="Yes",$A321,AQ322="Yes",$A322,AQ323="Yes",$A323,AQ324="Yes",$A324,AQ325="Yes",$A325,AQ326="Yes",$A326,AQ327="Yes",$A327))</f>
        <v>Community health worker</v>
      </c>
      <c r="AR320" s="443" t="str" cm="1">
        <f t="array" ref="AR320">IF(COUNTIF(AR321:AR327,"Yes")&lt;1,"Don't Know",_xlfn.IFS(AR321="Yes",$A321,AR322="Yes",$A322,AR323="Yes",$A323,AR324="Yes",$A324,AR325="Yes",$A325,AR326="Yes",$A326,AR327="Yes",$A327))</f>
        <v>Don't Know</v>
      </c>
      <c r="AS320" s="443" t="str" cm="1">
        <f t="array" ref="AS320">IF(COUNTIF(AS321:AS327,"Yes")&lt;1,"Don't Know",_xlfn.IFS(AS321="Yes",$A321,AS322="Yes",$A322,AS323="Yes",$A323,AS324="Yes",$A324,AS325="Yes",$A325,AS326="Yes",$A326,AS327="Yes",$A327))</f>
        <v>Community health worker</v>
      </c>
      <c r="AT320" s="443" t="str" cm="1">
        <f t="array" ref="AT320">IF(COUNTIF(AT321:AT327,"Yes")&lt;1,"Don't Know",_xlfn.IFS(AT321="Yes",$A321,AT322="Yes",$A322,AT323="Yes",$A323,AT324="Yes",$A324,AT325="Yes",$A325,AT326="Yes",$A326,AT327="Yes",$A327))</f>
        <v>Community health worker</v>
      </c>
    </row>
    <row r="321" spans="1:46" ht="15">
      <c r="A321" s="387" t="s">
        <v>474</v>
      </c>
      <c r="B321" s="560">
        <v>0.8125</v>
      </c>
      <c r="C321" s="375">
        <f t="shared" si="219"/>
        <v>26</v>
      </c>
      <c r="D321" s="388">
        <f>SUM($C$321:$C$327)</f>
        <v>32</v>
      </c>
      <c r="E321" s="561" t="s">
        <v>381</v>
      </c>
      <c r="F321" s="465" t="s">
        <v>381</v>
      </c>
      <c r="G321" s="465" t="s">
        <v>381</v>
      </c>
      <c r="H321" s="465" t="s">
        <v>52</v>
      </c>
      <c r="I321" s="465" t="s">
        <v>52</v>
      </c>
      <c r="J321" s="465" t="s">
        <v>52</v>
      </c>
      <c r="K321" s="465" t="s">
        <v>52</v>
      </c>
      <c r="L321" s="563" t="s">
        <v>52</v>
      </c>
      <c r="M321" s="465" t="s">
        <v>52</v>
      </c>
      <c r="N321" s="465" t="s">
        <v>52</v>
      </c>
      <c r="O321" s="465" t="s">
        <v>52</v>
      </c>
      <c r="P321" s="465" t="s">
        <v>381</v>
      </c>
      <c r="Q321" s="465" t="s">
        <v>381</v>
      </c>
      <c r="R321" s="465" t="s">
        <v>52</v>
      </c>
      <c r="S321" s="465" t="s">
        <v>381</v>
      </c>
      <c r="T321" s="465" t="s">
        <v>52</v>
      </c>
      <c r="U321" s="563" t="s">
        <v>381</v>
      </c>
      <c r="V321" s="564" t="s">
        <v>381</v>
      </c>
      <c r="W321" s="561" t="s">
        <v>381</v>
      </c>
      <c r="X321" s="465" t="s">
        <v>52</v>
      </c>
      <c r="Y321" s="465" t="s">
        <v>381</v>
      </c>
      <c r="Z321" s="465" t="s">
        <v>52</v>
      </c>
      <c r="AA321" s="465" t="s">
        <v>52</v>
      </c>
      <c r="AB321" s="465" t="s">
        <v>52</v>
      </c>
      <c r="AC321" s="465" t="s">
        <v>52</v>
      </c>
      <c r="AD321" s="465" t="s">
        <v>381</v>
      </c>
      <c r="AE321" s="565" t="s">
        <v>52</v>
      </c>
      <c r="AF321" s="465" t="s">
        <v>52</v>
      </c>
      <c r="AG321" s="465" t="s">
        <v>52</v>
      </c>
      <c r="AH321" s="465"/>
      <c r="AI321" s="465" t="s">
        <v>381</v>
      </c>
      <c r="AJ321" s="465" t="s">
        <v>381</v>
      </c>
      <c r="AK321" s="465" t="s">
        <v>381</v>
      </c>
      <c r="AL321" s="465" t="s">
        <v>52</v>
      </c>
      <c r="AM321" s="465" t="s">
        <v>52</v>
      </c>
      <c r="AN321" s="465" t="s">
        <v>52</v>
      </c>
      <c r="AO321" s="465" t="s">
        <v>52</v>
      </c>
      <c r="AP321" s="465" t="s">
        <v>52</v>
      </c>
      <c r="AQ321" s="465" t="s">
        <v>52</v>
      </c>
      <c r="AR321" s="465" t="s">
        <v>381</v>
      </c>
      <c r="AS321" s="465" t="s">
        <v>52</v>
      </c>
      <c r="AT321" s="465" t="s">
        <v>52</v>
      </c>
    </row>
    <row r="322" spans="1:46" ht="15">
      <c r="A322" s="387" t="s">
        <v>475</v>
      </c>
      <c r="B322" s="560">
        <v>3.125E-2</v>
      </c>
      <c r="C322" s="375">
        <f t="shared" si="219"/>
        <v>1</v>
      </c>
      <c r="D322" s="388">
        <f t="shared" ref="D322:D327" si="227">SUM($C$321:$C$327)</f>
        <v>32</v>
      </c>
      <c r="E322" s="561" t="s">
        <v>381</v>
      </c>
      <c r="F322" s="465" t="s">
        <v>381</v>
      </c>
      <c r="G322" s="465" t="s">
        <v>381</v>
      </c>
      <c r="H322" s="465" t="s">
        <v>381</v>
      </c>
      <c r="I322" s="465" t="s">
        <v>381</v>
      </c>
      <c r="J322" s="465" t="s">
        <v>381</v>
      </c>
      <c r="K322" s="465" t="s">
        <v>381</v>
      </c>
      <c r="L322" s="563" t="s">
        <v>381</v>
      </c>
      <c r="M322" s="465" t="s">
        <v>381</v>
      </c>
      <c r="N322" s="465" t="s">
        <v>381</v>
      </c>
      <c r="O322" s="465" t="s">
        <v>381</v>
      </c>
      <c r="P322" s="465" t="s">
        <v>381</v>
      </c>
      <c r="Q322" s="465" t="s">
        <v>381</v>
      </c>
      <c r="R322" s="465" t="s">
        <v>381</v>
      </c>
      <c r="S322" s="465" t="s">
        <v>381</v>
      </c>
      <c r="T322" s="465" t="s">
        <v>381</v>
      </c>
      <c r="U322" s="563" t="s">
        <v>381</v>
      </c>
      <c r="V322" s="564" t="s">
        <v>381</v>
      </c>
      <c r="W322" s="561" t="s">
        <v>381</v>
      </c>
      <c r="X322" s="465" t="s">
        <v>381</v>
      </c>
      <c r="Y322" s="465" t="s">
        <v>381</v>
      </c>
      <c r="Z322" s="465" t="s">
        <v>381</v>
      </c>
      <c r="AA322" s="465" t="s">
        <v>381</v>
      </c>
      <c r="AB322" s="465" t="s">
        <v>381</v>
      </c>
      <c r="AC322" s="465" t="s">
        <v>381</v>
      </c>
      <c r="AD322" s="465" t="s">
        <v>381</v>
      </c>
      <c r="AE322" s="565" t="s">
        <v>381</v>
      </c>
      <c r="AF322" s="465" t="s">
        <v>381</v>
      </c>
      <c r="AG322" s="465" t="s">
        <v>381</v>
      </c>
      <c r="AH322" s="465"/>
      <c r="AI322" s="465" t="s">
        <v>52</v>
      </c>
      <c r="AJ322" s="465" t="s">
        <v>381</v>
      </c>
      <c r="AK322" s="465" t="s">
        <v>381</v>
      </c>
      <c r="AL322" s="465" t="s">
        <v>381</v>
      </c>
      <c r="AM322" s="465" t="s">
        <v>381</v>
      </c>
      <c r="AN322" s="465" t="s">
        <v>381</v>
      </c>
      <c r="AO322" s="465" t="s">
        <v>381</v>
      </c>
      <c r="AP322" s="465" t="s">
        <v>381</v>
      </c>
      <c r="AQ322" s="465" t="s">
        <v>381</v>
      </c>
      <c r="AR322" s="465" t="s">
        <v>381</v>
      </c>
      <c r="AS322" s="465" t="s">
        <v>381</v>
      </c>
      <c r="AT322" s="465" t="s">
        <v>381</v>
      </c>
    </row>
    <row r="323" spans="1:46" ht="15">
      <c r="A323" s="387" t="s">
        <v>476</v>
      </c>
      <c r="B323" s="560">
        <v>0</v>
      </c>
      <c r="C323" s="375">
        <f t="shared" si="219"/>
        <v>0</v>
      </c>
      <c r="D323" s="388">
        <f t="shared" si="227"/>
        <v>32</v>
      </c>
      <c r="E323" s="561" t="s">
        <v>381</v>
      </c>
      <c r="F323" s="465" t="s">
        <v>381</v>
      </c>
      <c r="G323" s="465" t="s">
        <v>381</v>
      </c>
      <c r="H323" s="465" t="s">
        <v>381</v>
      </c>
      <c r="I323" s="465" t="s">
        <v>381</v>
      </c>
      <c r="J323" s="465" t="s">
        <v>381</v>
      </c>
      <c r="K323" s="465" t="s">
        <v>381</v>
      </c>
      <c r="L323" s="563" t="s">
        <v>381</v>
      </c>
      <c r="M323" s="465" t="s">
        <v>381</v>
      </c>
      <c r="N323" s="465" t="s">
        <v>381</v>
      </c>
      <c r="O323" s="465" t="s">
        <v>381</v>
      </c>
      <c r="P323" s="465" t="s">
        <v>381</v>
      </c>
      <c r="Q323" s="465" t="s">
        <v>381</v>
      </c>
      <c r="R323" s="465" t="s">
        <v>381</v>
      </c>
      <c r="S323" s="465" t="s">
        <v>381</v>
      </c>
      <c r="T323" s="465" t="s">
        <v>381</v>
      </c>
      <c r="U323" s="563" t="s">
        <v>381</v>
      </c>
      <c r="V323" s="564" t="s">
        <v>381</v>
      </c>
      <c r="W323" s="561" t="s">
        <v>381</v>
      </c>
      <c r="X323" s="465" t="s">
        <v>381</v>
      </c>
      <c r="Y323" s="465" t="s">
        <v>381</v>
      </c>
      <c r="Z323" s="465" t="s">
        <v>381</v>
      </c>
      <c r="AA323" s="465" t="s">
        <v>381</v>
      </c>
      <c r="AB323" s="465" t="s">
        <v>381</v>
      </c>
      <c r="AC323" s="465" t="s">
        <v>381</v>
      </c>
      <c r="AD323" s="465" t="s">
        <v>381</v>
      </c>
      <c r="AE323" s="565" t="s">
        <v>381</v>
      </c>
      <c r="AF323" s="465" t="s">
        <v>381</v>
      </c>
      <c r="AG323" s="465" t="s">
        <v>381</v>
      </c>
      <c r="AH323" s="465"/>
      <c r="AI323" s="465" t="s">
        <v>381</v>
      </c>
      <c r="AJ323" s="465" t="s">
        <v>381</v>
      </c>
      <c r="AK323" s="465" t="s">
        <v>381</v>
      </c>
      <c r="AL323" s="465" t="s">
        <v>381</v>
      </c>
      <c r="AM323" s="465" t="s">
        <v>381</v>
      </c>
      <c r="AN323" s="465" t="s">
        <v>381</v>
      </c>
      <c r="AO323" s="465" t="s">
        <v>381</v>
      </c>
      <c r="AP323" s="465" t="s">
        <v>381</v>
      </c>
      <c r="AQ323" s="465" t="s">
        <v>381</v>
      </c>
      <c r="AR323" s="465" t="s">
        <v>381</v>
      </c>
      <c r="AS323" s="465" t="s">
        <v>381</v>
      </c>
      <c r="AT323" s="465" t="s">
        <v>381</v>
      </c>
    </row>
    <row r="324" spans="1:46" ht="15">
      <c r="A324" s="387" t="s">
        <v>152</v>
      </c>
      <c r="B324" s="560">
        <v>9.375E-2</v>
      </c>
      <c r="C324" s="375">
        <f t="shared" si="219"/>
        <v>3</v>
      </c>
      <c r="D324" s="388">
        <f t="shared" si="227"/>
        <v>32</v>
      </c>
      <c r="E324" s="561" t="s">
        <v>381</v>
      </c>
      <c r="F324" s="465" t="s">
        <v>381</v>
      </c>
      <c r="G324" s="465" t="s">
        <v>381</v>
      </c>
      <c r="H324" s="465" t="s">
        <v>381</v>
      </c>
      <c r="I324" s="465" t="s">
        <v>381</v>
      </c>
      <c r="J324" s="465" t="s">
        <v>381</v>
      </c>
      <c r="K324" s="465" t="s">
        <v>381</v>
      </c>
      <c r="L324" s="563" t="s">
        <v>381</v>
      </c>
      <c r="M324" s="465" t="s">
        <v>381</v>
      </c>
      <c r="N324" s="465" t="s">
        <v>381</v>
      </c>
      <c r="O324" s="465" t="s">
        <v>381</v>
      </c>
      <c r="P324" s="465" t="s">
        <v>52</v>
      </c>
      <c r="Q324" s="465" t="s">
        <v>381</v>
      </c>
      <c r="R324" s="465" t="s">
        <v>381</v>
      </c>
      <c r="S324" s="465" t="s">
        <v>381</v>
      </c>
      <c r="T324" s="465" t="s">
        <v>381</v>
      </c>
      <c r="U324" s="563" t="s">
        <v>381</v>
      </c>
      <c r="V324" s="564" t="s">
        <v>381</v>
      </c>
      <c r="W324" s="561" t="s">
        <v>381</v>
      </c>
      <c r="X324" s="465" t="s">
        <v>381</v>
      </c>
      <c r="Y324" s="465" t="s">
        <v>52</v>
      </c>
      <c r="Z324" s="465" t="s">
        <v>381</v>
      </c>
      <c r="AA324" s="465" t="s">
        <v>381</v>
      </c>
      <c r="AB324" s="465" t="s">
        <v>381</v>
      </c>
      <c r="AC324" s="465" t="s">
        <v>381</v>
      </c>
      <c r="AD324" s="465" t="s">
        <v>381</v>
      </c>
      <c r="AE324" s="565" t="s">
        <v>381</v>
      </c>
      <c r="AF324" s="465" t="s">
        <v>381</v>
      </c>
      <c r="AG324" s="465" t="s">
        <v>381</v>
      </c>
      <c r="AH324" s="465"/>
      <c r="AI324" s="465" t="s">
        <v>381</v>
      </c>
      <c r="AJ324" s="465" t="s">
        <v>381</v>
      </c>
      <c r="AK324" s="465" t="s">
        <v>52</v>
      </c>
      <c r="AL324" s="465" t="s">
        <v>381</v>
      </c>
      <c r="AM324" s="465" t="s">
        <v>381</v>
      </c>
      <c r="AN324" s="465" t="s">
        <v>381</v>
      </c>
      <c r="AO324" s="465" t="s">
        <v>381</v>
      </c>
      <c r="AP324" s="465" t="s">
        <v>381</v>
      </c>
      <c r="AQ324" s="465" t="s">
        <v>381</v>
      </c>
      <c r="AR324" s="465" t="s">
        <v>381</v>
      </c>
      <c r="AS324" s="465" t="s">
        <v>381</v>
      </c>
      <c r="AT324" s="465" t="s">
        <v>381</v>
      </c>
    </row>
    <row r="325" spans="1:46" ht="15">
      <c r="A325" s="387" t="s">
        <v>153</v>
      </c>
      <c r="B325" s="560">
        <v>3.125E-2</v>
      </c>
      <c r="C325" s="375">
        <f t="shared" si="219"/>
        <v>1</v>
      </c>
      <c r="D325" s="388">
        <f t="shared" si="227"/>
        <v>32</v>
      </c>
      <c r="E325" s="561" t="s">
        <v>381</v>
      </c>
      <c r="F325" s="465" t="s">
        <v>52</v>
      </c>
      <c r="G325" s="465" t="s">
        <v>381</v>
      </c>
      <c r="H325" s="465" t="s">
        <v>381</v>
      </c>
      <c r="I325" s="465" t="s">
        <v>381</v>
      </c>
      <c r="J325" s="465" t="s">
        <v>381</v>
      </c>
      <c r="K325" s="465" t="s">
        <v>381</v>
      </c>
      <c r="L325" s="563" t="s">
        <v>381</v>
      </c>
      <c r="M325" s="465" t="s">
        <v>381</v>
      </c>
      <c r="N325" s="465" t="s">
        <v>381</v>
      </c>
      <c r="O325" s="465" t="s">
        <v>381</v>
      </c>
      <c r="P325" s="465" t="s">
        <v>381</v>
      </c>
      <c r="Q325" s="465" t="s">
        <v>381</v>
      </c>
      <c r="R325" s="465" t="s">
        <v>381</v>
      </c>
      <c r="S325" s="465" t="s">
        <v>381</v>
      </c>
      <c r="T325" s="465" t="s">
        <v>381</v>
      </c>
      <c r="U325" s="563" t="s">
        <v>381</v>
      </c>
      <c r="V325" s="564" t="s">
        <v>381</v>
      </c>
      <c r="W325" s="561" t="s">
        <v>381</v>
      </c>
      <c r="X325" s="465" t="s">
        <v>381</v>
      </c>
      <c r="Y325" s="465" t="s">
        <v>381</v>
      </c>
      <c r="Z325" s="465" t="s">
        <v>381</v>
      </c>
      <c r="AA325" s="465" t="s">
        <v>381</v>
      </c>
      <c r="AB325" s="465" t="s">
        <v>381</v>
      </c>
      <c r="AC325" s="465" t="s">
        <v>381</v>
      </c>
      <c r="AD325" s="465" t="s">
        <v>381</v>
      </c>
      <c r="AE325" s="565" t="s">
        <v>381</v>
      </c>
      <c r="AF325" s="465" t="s">
        <v>381</v>
      </c>
      <c r="AG325" s="465" t="s">
        <v>381</v>
      </c>
      <c r="AH325" s="465"/>
      <c r="AI325" s="465" t="s">
        <v>381</v>
      </c>
      <c r="AJ325" s="465" t="s">
        <v>381</v>
      </c>
      <c r="AK325" s="465" t="s">
        <v>381</v>
      </c>
      <c r="AL325" s="465" t="s">
        <v>381</v>
      </c>
      <c r="AM325" s="465" t="s">
        <v>381</v>
      </c>
      <c r="AN325" s="465" t="s">
        <v>381</v>
      </c>
      <c r="AO325" s="465" t="s">
        <v>381</v>
      </c>
      <c r="AP325" s="465" t="s">
        <v>381</v>
      </c>
      <c r="AQ325" s="465" t="s">
        <v>381</v>
      </c>
      <c r="AR325" s="465" t="s">
        <v>381</v>
      </c>
      <c r="AS325" s="465" t="s">
        <v>381</v>
      </c>
      <c r="AT325" s="465" t="s">
        <v>381</v>
      </c>
    </row>
    <row r="326" spans="1:46" ht="15">
      <c r="A326" s="387" t="s">
        <v>477</v>
      </c>
      <c r="B326" s="560">
        <v>3.125E-2</v>
      </c>
      <c r="C326" s="375">
        <f t="shared" si="219"/>
        <v>1</v>
      </c>
      <c r="D326" s="388">
        <f t="shared" si="227"/>
        <v>32</v>
      </c>
      <c r="E326" s="561" t="s">
        <v>381</v>
      </c>
      <c r="F326" s="465" t="s">
        <v>381</v>
      </c>
      <c r="G326" s="465" t="s">
        <v>381</v>
      </c>
      <c r="H326" s="465" t="s">
        <v>381</v>
      </c>
      <c r="I326" s="465" t="s">
        <v>381</v>
      </c>
      <c r="J326" s="465" t="s">
        <v>381</v>
      </c>
      <c r="K326" s="465" t="s">
        <v>381</v>
      </c>
      <c r="L326" s="563" t="s">
        <v>381</v>
      </c>
      <c r="M326" s="465" t="s">
        <v>381</v>
      </c>
      <c r="N326" s="465" t="s">
        <v>381</v>
      </c>
      <c r="O326" s="465" t="s">
        <v>381</v>
      </c>
      <c r="P326" s="465" t="s">
        <v>381</v>
      </c>
      <c r="Q326" s="465" t="s">
        <v>381</v>
      </c>
      <c r="R326" s="465" t="s">
        <v>381</v>
      </c>
      <c r="S326" s="465" t="s">
        <v>381</v>
      </c>
      <c r="T326" s="465" t="s">
        <v>381</v>
      </c>
      <c r="U326" s="563" t="s">
        <v>381</v>
      </c>
      <c r="V326" s="564" t="s">
        <v>381</v>
      </c>
      <c r="W326" s="561" t="s">
        <v>381</v>
      </c>
      <c r="X326" s="465" t="s">
        <v>381</v>
      </c>
      <c r="Y326" s="465" t="s">
        <v>381</v>
      </c>
      <c r="Z326" s="465" t="s">
        <v>381</v>
      </c>
      <c r="AA326" s="465" t="s">
        <v>381</v>
      </c>
      <c r="AB326" s="465" t="s">
        <v>381</v>
      </c>
      <c r="AC326" s="465" t="s">
        <v>381</v>
      </c>
      <c r="AD326" s="465" t="s">
        <v>52</v>
      </c>
      <c r="AE326" s="565" t="s">
        <v>381</v>
      </c>
      <c r="AF326" s="465" t="s">
        <v>381</v>
      </c>
      <c r="AG326" s="465" t="s">
        <v>381</v>
      </c>
      <c r="AH326" s="465"/>
      <c r="AI326" s="465" t="s">
        <v>381</v>
      </c>
      <c r="AJ326" s="465" t="s">
        <v>381</v>
      </c>
      <c r="AK326" s="465" t="s">
        <v>381</v>
      </c>
      <c r="AL326" s="465" t="s">
        <v>381</v>
      </c>
      <c r="AM326" s="465" t="s">
        <v>381</v>
      </c>
      <c r="AN326" s="465" t="s">
        <v>381</v>
      </c>
      <c r="AO326" s="465" t="s">
        <v>381</v>
      </c>
      <c r="AP326" s="465" t="s">
        <v>381</v>
      </c>
      <c r="AQ326" s="465" t="s">
        <v>381</v>
      </c>
      <c r="AR326" s="465" t="s">
        <v>381</v>
      </c>
      <c r="AS326" s="465" t="s">
        <v>381</v>
      </c>
      <c r="AT326" s="465" t="s">
        <v>381</v>
      </c>
    </row>
    <row r="327" spans="1:46" ht="15">
      <c r="A327" s="442" t="s">
        <v>154</v>
      </c>
      <c r="B327" s="560">
        <v>0</v>
      </c>
      <c r="C327" s="375">
        <f t="shared" si="219"/>
        <v>0</v>
      </c>
      <c r="D327" s="388">
        <f t="shared" si="227"/>
        <v>32</v>
      </c>
      <c r="E327" s="561" t="s">
        <v>381</v>
      </c>
      <c r="F327" s="465" t="s">
        <v>381</v>
      </c>
      <c r="G327" s="465" t="s">
        <v>381</v>
      </c>
      <c r="H327" s="465" t="s">
        <v>381</v>
      </c>
      <c r="I327" s="465" t="s">
        <v>381</v>
      </c>
      <c r="J327" s="465" t="s">
        <v>381</v>
      </c>
      <c r="K327" s="465" t="s">
        <v>381</v>
      </c>
      <c r="L327" s="563" t="s">
        <v>381</v>
      </c>
      <c r="M327" s="465" t="s">
        <v>381</v>
      </c>
      <c r="N327" s="465" t="s">
        <v>381</v>
      </c>
      <c r="O327" s="465" t="s">
        <v>381</v>
      </c>
      <c r="P327" s="465" t="s">
        <v>381</v>
      </c>
      <c r="Q327" s="465" t="s">
        <v>381</v>
      </c>
      <c r="R327" s="465" t="s">
        <v>381</v>
      </c>
      <c r="S327" s="465" t="s">
        <v>381</v>
      </c>
      <c r="T327" s="465" t="s">
        <v>381</v>
      </c>
      <c r="U327" s="563" t="s">
        <v>381</v>
      </c>
      <c r="V327" s="564" t="s">
        <v>381</v>
      </c>
      <c r="W327" s="561" t="s">
        <v>381</v>
      </c>
      <c r="X327" s="465" t="s">
        <v>381</v>
      </c>
      <c r="Y327" s="465" t="s">
        <v>381</v>
      </c>
      <c r="Z327" s="465" t="s">
        <v>381</v>
      </c>
      <c r="AA327" s="465" t="s">
        <v>381</v>
      </c>
      <c r="AB327" s="465" t="s">
        <v>381</v>
      </c>
      <c r="AC327" s="465" t="s">
        <v>381</v>
      </c>
      <c r="AD327" s="465" t="s">
        <v>381</v>
      </c>
      <c r="AE327" s="565" t="s">
        <v>381</v>
      </c>
      <c r="AF327" s="465" t="s">
        <v>381</v>
      </c>
      <c r="AG327" s="465" t="s">
        <v>381</v>
      </c>
      <c r="AH327" s="465"/>
      <c r="AI327" s="465" t="s">
        <v>381</v>
      </c>
      <c r="AJ327" s="465" t="s">
        <v>381</v>
      </c>
      <c r="AK327" s="465" t="s">
        <v>381</v>
      </c>
      <c r="AL327" s="465" t="s">
        <v>381</v>
      </c>
      <c r="AM327" s="465" t="s">
        <v>381</v>
      </c>
      <c r="AN327" s="465" t="s">
        <v>381</v>
      </c>
      <c r="AO327" s="465" t="s">
        <v>381</v>
      </c>
      <c r="AP327" s="465" t="s">
        <v>381</v>
      </c>
      <c r="AQ327" s="465" t="s">
        <v>381</v>
      </c>
      <c r="AR327" s="465" t="s">
        <v>381</v>
      </c>
      <c r="AS327" s="465" t="s">
        <v>381</v>
      </c>
      <c r="AT327" s="465" t="s">
        <v>381</v>
      </c>
    </row>
    <row r="328" spans="1:46" ht="15">
      <c r="A328" s="534" t="s">
        <v>485</v>
      </c>
      <c r="B328" s="553"/>
      <c r="C328" s="553"/>
      <c r="D328" s="554"/>
      <c r="E328" s="535"/>
      <c r="F328" s="443" t="str" cm="1">
        <f t="array" ref="F328">IF(COUNTIF(F329:F335,"Yes")&lt;1,"Don't Know",_xlfn.IFS(F329="Yes",$A329,F330="Yes",$A330,F331="Yes",$A331,F332="Yes",$A332,F333="Yes",$A333,F334="Yes",$A334,F335="Yes",$A335))</f>
        <v>Pharmacist</v>
      </c>
      <c r="G328" s="443" t="str" cm="1">
        <f t="array" ref="G328">IF(COUNTIF(G329:G335,"Yes")&lt;1,"Don't Know",_xlfn.IFS(G329="Yes",$A329,G330="Yes",$A330,G331="Yes",$A331,G332="Yes",$A332,G333="Yes",$A333,G334="Yes",$A334,G335="Yes",$A335))</f>
        <v>Community health worker</v>
      </c>
      <c r="H328" s="443" t="str" cm="1">
        <f t="array" ref="H328">IF(COUNTIF(H329:H335,"Yes")&lt;1,"Don't Know",_xlfn.IFS(H329="Yes",$A329,H330="Yes",$A330,H331="Yes",$A331,H332="Yes",$A332,H333="Yes",$A333,H334="Yes",$A334,H335="Yes",$A335))</f>
        <v>Auxiliary nurse midwife</v>
      </c>
      <c r="I328" s="443" t="str" cm="1">
        <f t="array" ref="I328">IF(COUNTIF(I329:I335,"Yes")&lt;1,"Don't Know",_xlfn.IFS(I329="Yes",$A329,I330="Yes",$A330,I331="Yes",$A331,I332="Yes",$A332,I333="Yes",$A333,I334="Yes",$A334,I335="Yes",$A335))</f>
        <v>Nurse</v>
      </c>
      <c r="J328" s="443" t="str" cm="1">
        <f t="array" ref="J328">IF(COUNTIF(J329:J335,"Yes")&lt;1,"Don't Know",_xlfn.IFS(J329="Yes",$A329,J330="Yes",$A330,J331="Yes",$A331,J332="Yes",$A332,J333="Yes",$A333,J334="Yes",$A334,J335="Yes",$A335))</f>
        <v>Auxiliary nurse midwife</v>
      </c>
      <c r="K328" s="443" t="str" cm="1">
        <f t="array" ref="K328">IF(COUNTIF(K329:K335,"Yes")&lt;1,"Don't Know",_xlfn.IFS(K329="Yes",$A329,K330="Yes",$A330,K331="Yes",$A331,K332="Yes",$A332,K333="Yes",$A333,K334="Yes",$A334,K335="Yes",$A335))</f>
        <v>Auxiliary nurse</v>
      </c>
      <c r="L328" s="443" t="str" cm="1">
        <f t="array" ref="L328">IF(COUNTIF(L329:L335,"Yes")&lt;1,"Don't Know",_xlfn.IFS(L329="Yes",$A329,L330="Yes",$A330,L331="Yes",$A331,L332="Yes",$A332,L333="Yes",$A333,L334="Yes",$A334,L335="Yes",$A335))</f>
        <v>Nurse</v>
      </c>
      <c r="M328" s="443" t="str" cm="1">
        <f t="array" ref="M328">IF(COUNTIF(M329:M335,"Yes")&lt;1,"Don't Know",_xlfn.IFS(M329="Yes",$A329,M330="Yes",$A330,M331="Yes",$A331,M332="Yes",$A332,M333="Yes",$A333,M334="Yes",$A334,M335="Yes",$A335))</f>
        <v>Auxiliary nurse midwife</v>
      </c>
      <c r="N328" s="443" t="str" cm="1">
        <f t="array" ref="N328">IF(COUNTIF(N329:N335,"Yes")&lt;1,"Don't Know",_xlfn.IFS(N329="Yes",$A329,N330="Yes",$A330,N331="Yes",$A331,N332="Yes",$A332,N333="Yes",$A333,N334="Yes",$A334,N335="Yes",$A335))</f>
        <v>Nurse</v>
      </c>
      <c r="O328" s="443" t="str" cm="1">
        <f t="array" ref="O328">IF(COUNTIF(O329:O335,"Yes")&lt;1,"Don't Know",_xlfn.IFS(O329="Yes",$A329,O330="Yes",$A330,O331="Yes",$A331,O332="Yes",$A332,O333="Yes",$A333,O334="Yes",$A334,O335="Yes",$A335))</f>
        <v>Nurse</v>
      </c>
      <c r="P328" s="443" t="str" cm="1">
        <f t="array" ref="P328">IF(COUNTIF(P329:P335,"Yes")&lt;1,"Don't Know",_xlfn.IFS(P329="Yes",$A329,P330="Yes",$A330,P331="Yes",$A331,P332="Yes",$A332,P333="Yes",$A333,P334="Yes",$A334,P335="Yes",$A335))</f>
        <v>Nurse</v>
      </c>
      <c r="Q328" s="443" t="str" cm="1">
        <f t="array" ref="Q328">IF(COUNTIF(Q329:Q335,"Yes")&lt;1,"Don't Know",_xlfn.IFS(Q329="Yes",$A329,Q330="Yes",$A330,Q331="Yes",$A331,Q332="Yes",$A332,Q333="Yes",$A333,Q334="Yes",$A334,Q335="Yes",$A335))</f>
        <v>Community health worker</v>
      </c>
      <c r="R328" s="443" t="str" cm="1">
        <f t="array" ref="R328">IF(COUNTIF(R329:R335,"Yes")&lt;1,"Don't Know",_xlfn.IFS(R329="Yes",$A329,R330="Yes",$A330,R331="Yes",$A331,R332="Yes",$A332,R333="Yes",$A333,R334="Yes",$A334,R335="Yes",$A335))</f>
        <v>Don't Know</v>
      </c>
      <c r="S328" s="443" t="str" cm="1">
        <f t="array" ref="S328">IF(COUNTIF(S329:S335,"Yes")&lt;1,"Don't Know",_xlfn.IFS(S329="Yes",$A329,S330="Yes",$A330,S331="Yes",$A331,S332="Yes",$A332,S333="Yes",$A333,S334="Yes",$A334,S335="Yes",$A335))</f>
        <v>Auxiliary nurse</v>
      </c>
      <c r="T328" s="443" t="str" cm="1">
        <f t="array" ref="T328">IF(COUNTIF(T329:T335,"Yes")&lt;1,"Don't Know",_xlfn.IFS(T329="Yes",$A329,T330="Yes",$A330,T331="Yes",$A331,T332="Yes",$A332,T333="Yes",$A333,T334="Yes",$A334,T335="Yes",$A335))</f>
        <v>Don't Know</v>
      </c>
      <c r="U328" s="443" t="str" cm="1">
        <f t="array" ref="U328">IF(COUNTIF(U329:U335,"Yes")&lt;1,"Don't Know",_xlfn.IFS(U329="Yes",$A329,U330="Yes",$A330,U331="Yes",$A331,U332="Yes",$A332,U333="Yes",$A333,U334="Yes",$A334,U335="Yes",$A335))</f>
        <v>Clinical officer</v>
      </c>
      <c r="V328" s="443" t="str" cm="1">
        <f t="array" ref="V328">IF(COUNTIF(V329:V335,"Yes")&lt;1,"Don't Know",_xlfn.IFS(V329="Yes",$A329,V330="Yes",$A330,V331="Yes",$A331,V332="Yes",$A332,V333="Yes",$A333,V334="Yes",$A334,V335="Yes",$A335))</f>
        <v>Don't Know</v>
      </c>
      <c r="W328" s="443" t="str" cm="1">
        <f t="array" ref="W328">IF(COUNTIF(W329:W335,"Yes")&lt;1,"Don't Know",_xlfn.IFS(W329="Yes",$A329,W330="Yes",$A330,W331="Yes",$A331,W332="Yes",$A332,W333="Yes",$A333,W334="Yes",$A334,W335="Yes",$A335))</f>
        <v>Community health worker</v>
      </c>
      <c r="X328" s="443" t="str" cm="1">
        <f t="array" ref="X328">IF(COUNTIF(X329:X335,"Yes")&lt;1,"Don't Know",_xlfn.IFS(X329="Yes",$A329,X330="Yes",$A330,X331="Yes",$A331,X332="Yes",$A332,X333="Yes",$A333,X334="Yes",$A334,X335="Yes",$A335))</f>
        <v>Community health worker</v>
      </c>
      <c r="Y328" s="443" t="str" cm="1">
        <f t="array" ref="Y328">IF(COUNTIF(Y329:Y335,"Yes")&lt;1,"Don't Know",_xlfn.IFS(Y329="Yes",$A329,Y330="Yes",$A330,Y331="Yes",$A331,Y332="Yes",$A332,Y333="Yes",$A333,Y334="Yes",$A334,Y335="Yes",$A335))</f>
        <v>Doctor</v>
      </c>
      <c r="Z328" s="443" t="str" cm="1">
        <f t="array" ref="Z328">IF(COUNTIF(Z329:Z335,"Yes")&lt;1,"Don't Know",_xlfn.IFS(Z329="Yes",$A329,Z330="Yes",$A330,Z331="Yes",$A331,Z332="Yes",$A332,Z333="Yes",$A333,Z334="Yes",$A334,Z335="Yes",$A335))</f>
        <v>Nurse</v>
      </c>
      <c r="AA328" s="443" t="str" cm="1">
        <f t="array" ref="AA328">IF(COUNTIF(AA329:AA335,"Yes")&lt;1,"Don't Know",_xlfn.IFS(AA329="Yes",$A329,AA330="Yes",$A330,AA331="Yes",$A331,AA332="Yes",$A332,AA333="Yes",$A333,AA334="Yes",$A334,AA335="Yes",$A335))</f>
        <v>Auxiliary nurse midwife</v>
      </c>
      <c r="AB328" s="443" t="str" cm="1">
        <f t="array" ref="AB328">IF(COUNTIF(AB329:AB335,"Yes")&lt;1,"Don't Know",_xlfn.IFS(AB329="Yes",$A329,AB330="Yes",$A330,AB331="Yes",$A331,AB332="Yes",$A332,AB333="Yes",$A333,AB334="Yes",$A334,AB335="Yes",$A335))</f>
        <v>Nurse</v>
      </c>
      <c r="AC328" s="443" t="str" cm="1">
        <f t="array" ref="AC328">IF(COUNTIF(AC329:AC335,"Yes")&lt;1,"Don't Know",_xlfn.IFS(AC329="Yes",$A329,AC330="Yes",$A330,AC331="Yes",$A331,AC332="Yes",$A332,AC333="Yes",$A333,AC334="Yes",$A334,AC335="Yes",$A335))</f>
        <v>Don't Know</v>
      </c>
      <c r="AD328" s="443" t="str" cm="1">
        <f t="array" ref="AD328">IF(COUNTIF(AD329:AD335,"Yes")&lt;1,"Don't Know",_xlfn.IFS(AD329="Yes",$A329,AD330="Yes",$A330,AD331="Yes",$A331,AD332="Yes",$A332,AD333="Yes",$A333,AD334="Yes",$A334,AD335="Yes",$A335))</f>
        <v>Auxiliary nurse midwife</v>
      </c>
      <c r="AE328" s="443" t="str" cm="1">
        <f t="array" ref="AE328">IF(COUNTIF(AE329:AE335,"Yes")&lt;1,"Don't Know",_xlfn.IFS(AE329="Yes",$A329,AE330="Yes",$A330,AE331="Yes",$A331,AE332="Yes",$A332,AE333="Yes",$A333,AE334="Yes",$A334,AE335="Yes",$A335))</f>
        <v>Community health worker</v>
      </c>
      <c r="AF328" s="443" t="str" cm="1">
        <f t="array" ref="AF328">IF(COUNTIF(AF329:AF335,"Yes")&lt;1,"Don't Know",_xlfn.IFS(AF329="Yes",$A329,AF330="Yes",$A330,AF331="Yes",$A331,AF332="Yes",$A332,AF333="Yes",$A333,AF334="Yes",$A334,AF335="Yes",$A335))</f>
        <v>Auxiliary nurse midwife</v>
      </c>
      <c r="AG328" s="443" t="str" cm="1">
        <f t="array" ref="AG328">IF(COUNTIF(AG329:AG335,"Yes")&lt;1,"Don't Know",_xlfn.IFS(AG329="Yes",$A329,AG330="Yes",$A330,AG331="Yes",$A331,AG332="Yes",$A332,AG333="Yes",$A333,AG334="Yes",$A334,AG335="Yes",$A335))</f>
        <v>Don't Know</v>
      </c>
      <c r="AH328" s="443" t="str" cm="1">
        <f t="array" ref="AH328">IF(COUNTIF(AH329:AH335,"Yes")&lt;1,"Don't Know",_xlfn.IFS(AH329="Yes",$A329,AH330="Yes",$A330,AH331="Yes",$A331,AH332="Yes",$A332,AH333="Yes",$A333,AH334="Yes",$A334,AH335="Yes",$A335))</f>
        <v>Auxiliary nurse</v>
      </c>
      <c r="AI328" s="443" t="str" cm="1">
        <f t="array" ref="AI328">IF(COUNTIF(AI329:AI335,"Yes")&lt;1,"Don't Know",_xlfn.IFS(AI329="Yes",$A329,AI330="Yes",$A330,AI331="Yes",$A331,AI332="Yes",$A332,AI333="Yes",$A333,AI334="Yes",$A334,AI335="Yes",$A335))</f>
        <v>Auxiliary nurse midwife</v>
      </c>
      <c r="AJ328" s="443" t="str" cm="1">
        <f t="array" ref="AJ328">IF(COUNTIF(AJ329:AJ335,"Yes")&lt;1,"Don't Know",_xlfn.IFS(AJ329="Yes",$A329,AJ330="Yes",$A330,AJ331="Yes",$A331,AJ332="Yes",$A332,AJ333="Yes",$A333,AJ334="Yes",$A334,AJ335="Yes",$A335))</f>
        <v>Don't Know</v>
      </c>
      <c r="AK328" s="443" t="str" cm="1">
        <f t="array" ref="AK328">IF(COUNTIF(AK329:AK335,"Yes")&lt;1,"Don't Know",_xlfn.IFS(AK329="Yes",$A329,AK330="Yes",$A330,AK331="Yes",$A331,AK332="Yes",$A332,AK333="Yes",$A333,AK334="Yes",$A334,AK335="Yes",$A335))</f>
        <v>Nurse</v>
      </c>
      <c r="AL328" s="443" t="str" cm="1">
        <f t="array" ref="AL328">IF(COUNTIF(AL329:AL335,"Yes")&lt;1,"Don't Know",_xlfn.IFS(AL329="Yes",$A329,AL330="Yes",$A330,AL331="Yes",$A331,AL332="Yes",$A332,AL333="Yes",$A333,AL334="Yes",$A334,AL335="Yes",$A335))</f>
        <v>Auxiliary nurse midwife</v>
      </c>
      <c r="AM328" s="443" t="str" cm="1">
        <f t="array" ref="AM328">IF(COUNTIF(AM329:AM335,"Yes")&lt;1,"Don't Know",_xlfn.IFS(AM329="Yes",$A329,AM330="Yes",$A330,AM331="Yes",$A331,AM332="Yes",$A332,AM333="Yes",$A333,AM334="Yes",$A334,AM335="Yes",$A335))</f>
        <v>Auxiliary nurse midwife</v>
      </c>
      <c r="AN328" s="443" t="str" cm="1">
        <f t="array" ref="AN328">IF(COUNTIF(AN329:AN335,"Yes")&lt;1,"Don't Know",_xlfn.IFS(AN329="Yes",$A329,AN330="Yes",$A330,AN331="Yes",$A331,AN332="Yes",$A332,AN333="Yes",$A333,AN334="Yes",$A334,AN335="Yes",$A335))</f>
        <v>Community health worker</v>
      </c>
      <c r="AO328" s="443" t="str" cm="1">
        <f t="array" ref="AO328">IF(COUNTIF(AO329:AO335,"Yes")&lt;1,"Don't Know",_xlfn.IFS(AO329="Yes",$A329,AO330="Yes",$A330,AO331="Yes",$A331,AO332="Yes",$A332,AO333="Yes",$A333,AO334="Yes",$A334,AO335="Yes",$A335))</f>
        <v>Community health worker</v>
      </c>
      <c r="AP328" s="443" t="str" cm="1">
        <f t="array" ref="AP328">IF(COUNTIF(AP329:AP335,"Yes")&lt;1,"Don't Know",_xlfn.IFS(AP329="Yes",$A329,AP330="Yes",$A330,AP331="Yes",$A331,AP332="Yes",$A332,AP333="Yes",$A333,AP334="Yes",$A334,AP335="Yes",$A335))</f>
        <v>Auxiliary nurse</v>
      </c>
      <c r="AQ328" s="443" t="str" cm="1">
        <f t="array" ref="AQ328">IF(COUNTIF(AQ329:AQ335,"Yes")&lt;1,"Don't Know",_xlfn.IFS(AQ329="Yes",$A329,AQ330="Yes",$A330,AQ331="Yes",$A331,AQ332="Yes",$A332,AQ333="Yes",$A333,AQ334="Yes",$A334,AQ335="Yes",$A335))</f>
        <v>Nurse</v>
      </c>
      <c r="AR328" s="443" t="str" cm="1">
        <f t="array" ref="AR328">IF(COUNTIF(AR329:AR335,"Yes")&lt;1,"Don't Know",_xlfn.IFS(AR329="Yes",$A329,AR330="Yes",$A330,AR331="Yes",$A331,AR332="Yes",$A332,AR333="Yes",$A333,AR334="Yes",$A334,AR335="Yes",$A335))</f>
        <v>Auxiliary nurse midwife</v>
      </c>
      <c r="AS328" s="443" t="str" cm="1">
        <f t="array" ref="AS328">IF(COUNTIF(AS329:AS335,"Yes")&lt;1,"Don't Know",_xlfn.IFS(AS329="Yes",$A329,AS330="Yes",$A330,AS331="Yes",$A331,AS332="Yes",$A332,AS333="Yes",$A333,AS334="Yes",$A334,AS335="Yes",$A335))</f>
        <v>Nurse</v>
      </c>
      <c r="AT328" s="443" t="str" cm="1">
        <f t="array" ref="AT328">IF(COUNTIF(AT329:AT335,"Yes")&lt;1,"Don't Know",_xlfn.IFS(AT329="Yes",$A329,AT330="Yes",$A330,AT331="Yes",$A331,AT332="Yes",$A332,AT333="Yes",$A333,AT334="Yes",$A334,AT335="Yes",$A335))</f>
        <v>Nurse</v>
      </c>
    </row>
    <row r="329" spans="1:46" ht="15">
      <c r="A329" s="387" t="s">
        <v>474</v>
      </c>
      <c r="B329" s="560">
        <v>0.2</v>
      </c>
      <c r="C329" s="375">
        <f t="shared" si="219"/>
        <v>7</v>
      </c>
      <c r="D329" s="388">
        <f>SUM($C$329:$C$335)</f>
        <v>35</v>
      </c>
      <c r="E329" s="561" t="s">
        <v>381</v>
      </c>
      <c r="F329" s="465" t="s">
        <v>381</v>
      </c>
      <c r="G329" s="465" t="s">
        <v>52</v>
      </c>
      <c r="H329" s="465" t="s">
        <v>381</v>
      </c>
      <c r="I329" s="465" t="s">
        <v>381</v>
      </c>
      <c r="J329" s="465" t="s">
        <v>381</v>
      </c>
      <c r="K329" s="465" t="s">
        <v>381</v>
      </c>
      <c r="L329" s="563" t="s">
        <v>381</v>
      </c>
      <c r="M329" s="465" t="s">
        <v>381</v>
      </c>
      <c r="N329" s="465" t="s">
        <v>381</v>
      </c>
      <c r="O329" s="465" t="s">
        <v>381</v>
      </c>
      <c r="P329" s="465" t="s">
        <v>381</v>
      </c>
      <c r="Q329" s="465" t="s">
        <v>52</v>
      </c>
      <c r="R329" s="465" t="s">
        <v>381</v>
      </c>
      <c r="S329" s="465" t="s">
        <v>381</v>
      </c>
      <c r="T329" s="465" t="s">
        <v>381</v>
      </c>
      <c r="U329" s="563" t="s">
        <v>381</v>
      </c>
      <c r="V329" s="564" t="s">
        <v>381</v>
      </c>
      <c r="W329" s="561" t="s">
        <v>52</v>
      </c>
      <c r="X329" s="465" t="s">
        <v>52</v>
      </c>
      <c r="Y329" s="465" t="s">
        <v>381</v>
      </c>
      <c r="Z329" s="465" t="s">
        <v>381</v>
      </c>
      <c r="AA329" s="465" t="s">
        <v>381</v>
      </c>
      <c r="AB329" s="465" t="s">
        <v>381</v>
      </c>
      <c r="AC329" s="465" t="s">
        <v>381</v>
      </c>
      <c r="AD329" s="465" t="s">
        <v>381</v>
      </c>
      <c r="AE329" s="565" t="s">
        <v>52</v>
      </c>
      <c r="AF329" s="465" t="s">
        <v>381</v>
      </c>
      <c r="AG329" s="465" t="s">
        <v>381</v>
      </c>
      <c r="AH329" s="465" t="s">
        <v>381</v>
      </c>
      <c r="AI329" s="465" t="s">
        <v>381</v>
      </c>
      <c r="AJ329" s="465" t="s">
        <v>381</v>
      </c>
      <c r="AK329" s="465" t="s">
        <v>381</v>
      </c>
      <c r="AL329" s="465" t="s">
        <v>381</v>
      </c>
      <c r="AM329" s="465" t="s">
        <v>381</v>
      </c>
      <c r="AN329" s="465" t="s">
        <v>52</v>
      </c>
      <c r="AO329" s="465" t="s">
        <v>52</v>
      </c>
      <c r="AP329" s="465" t="s">
        <v>381</v>
      </c>
      <c r="AQ329" s="465" t="s">
        <v>381</v>
      </c>
      <c r="AR329" s="465" t="s">
        <v>381</v>
      </c>
      <c r="AS329" s="465" t="s">
        <v>381</v>
      </c>
      <c r="AT329" s="465" t="s">
        <v>381</v>
      </c>
    </row>
    <row r="330" spans="1:46" ht="15">
      <c r="A330" s="387" t="s">
        <v>475</v>
      </c>
      <c r="B330" s="560">
        <v>0.11428571428571428</v>
      </c>
      <c r="C330" s="375">
        <f t="shared" ref="C330:C335" si="228">COUNTIF(E330:AT330,"Yes")</f>
        <v>4</v>
      </c>
      <c r="D330" s="388">
        <f t="shared" ref="D330:D335" si="229">SUM($C$329:$C$335)</f>
        <v>35</v>
      </c>
      <c r="E330" s="561" t="s">
        <v>381</v>
      </c>
      <c r="F330" s="465" t="s">
        <v>381</v>
      </c>
      <c r="G330" s="465" t="s">
        <v>381</v>
      </c>
      <c r="H330" s="465" t="s">
        <v>381</v>
      </c>
      <c r="I330" s="465" t="s">
        <v>381</v>
      </c>
      <c r="J330" s="465" t="s">
        <v>381</v>
      </c>
      <c r="K330" s="465" t="s">
        <v>52</v>
      </c>
      <c r="L330" s="563" t="s">
        <v>381</v>
      </c>
      <c r="M330" s="465" t="s">
        <v>381</v>
      </c>
      <c r="N330" s="465" t="s">
        <v>381</v>
      </c>
      <c r="O330" s="465" t="s">
        <v>381</v>
      </c>
      <c r="P330" s="465" t="s">
        <v>381</v>
      </c>
      <c r="Q330" s="465" t="s">
        <v>381</v>
      </c>
      <c r="R330" s="465" t="s">
        <v>381</v>
      </c>
      <c r="S330" s="465" t="s">
        <v>52</v>
      </c>
      <c r="T330" s="465" t="s">
        <v>381</v>
      </c>
      <c r="U330" s="563" t="s">
        <v>381</v>
      </c>
      <c r="V330" s="564" t="s">
        <v>381</v>
      </c>
      <c r="W330" s="561" t="s">
        <v>381</v>
      </c>
      <c r="X330" s="465" t="s">
        <v>381</v>
      </c>
      <c r="Y330" s="465" t="s">
        <v>381</v>
      </c>
      <c r="Z330" s="465" t="s">
        <v>381</v>
      </c>
      <c r="AA330" s="465" t="s">
        <v>381</v>
      </c>
      <c r="AB330" s="465" t="s">
        <v>381</v>
      </c>
      <c r="AC330" s="465" t="s">
        <v>381</v>
      </c>
      <c r="AD330" s="465" t="s">
        <v>381</v>
      </c>
      <c r="AE330" s="565" t="s">
        <v>381</v>
      </c>
      <c r="AF330" s="465" t="s">
        <v>381</v>
      </c>
      <c r="AG330" s="465" t="s">
        <v>381</v>
      </c>
      <c r="AH330" s="465" t="s">
        <v>52</v>
      </c>
      <c r="AI330" s="465" t="s">
        <v>381</v>
      </c>
      <c r="AJ330" s="465" t="s">
        <v>381</v>
      </c>
      <c r="AK330" s="465" t="s">
        <v>381</v>
      </c>
      <c r="AL330" s="465" t="s">
        <v>381</v>
      </c>
      <c r="AM330" s="465" t="s">
        <v>381</v>
      </c>
      <c r="AN330" s="465" t="s">
        <v>381</v>
      </c>
      <c r="AO330" s="465" t="s">
        <v>381</v>
      </c>
      <c r="AP330" s="465" t="s">
        <v>52</v>
      </c>
      <c r="AQ330" s="465" t="s">
        <v>381</v>
      </c>
      <c r="AR330" s="465" t="s">
        <v>381</v>
      </c>
      <c r="AS330" s="465" t="s">
        <v>381</v>
      </c>
      <c r="AT330" s="465" t="s">
        <v>381</v>
      </c>
    </row>
    <row r="331" spans="1:46" ht="15">
      <c r="A331" s="387" t="s">
        <v>476</v>
      </c>
      <c r="B331" s="560">
        <v>0.2857142857142857</v>
      </c>
      <c r="C331" s="375">
        <f t="shared" si="228"/>
        <v>10</v>
      </c>
      <c r="D331" s="388">
        <f t="shared" si="229"/>
        <v>35</v>
      </c>
      <c r="E331" s="561" t="s">
        <v>381</v>
      </c>
      <c r="F331" s="465" t="s">
        <v>381</v>
      </c>
      <c r="G331" s="465" t="s">
        <v>381</v>
      </c>
      <c r="H331" s="465" t="s">
        <v>52</v>
      </c>
      <c r="I331" s="465" t="s">
        <v>381</v>
      </c>
      <c r="J331" s="465" t="s">
        <v>52</v>
      </c>
      <c r="K331" s="465" t="s">
        <v>381</v>
      </c>
      <c r="L331" s="563" t="s">
        <v>381</v>
      </c>
      <c r="M331" s="465" t="s">
        <v>52</v>
      </c>
      <c r="N331" s="465" t="s">
        <v>381</v>
      </c>
      <c r="O331" s="465" t="s">
        <v>381</v>
      </c>
      <c r="P331" s="465" t="s">
        <v>381</v>
      </c>
      <c r="Q331" s="465" t="s">
        <v>381</v>
      </c>
      <c r="R331" s="465" t="s">
        <v>381</v>
      </c>
      <c r="S331" s="465" t="s">
        <v>381</v>
      </c>
      <c r="T331" s="465" t="s">
        <v>381</v>
      </c>
      <c r="U331" s="563" t="s">
        <v>381</v>
      </c>
      <c r="V331" s="564" t="s">
        <v>381</v>
      </c>
      <c r="W331" s="561" t="s">
        <v>381</v>
      </c>
      <c r="X331" s="465" t="s">
        <v>381</v>
      </c>
      <c r="Y331" s="465" t="s">
        <v>381</v>
      </c>
      <c r="Z331" s="465" t="s">
        <v>381</v>
      </c>
      <c r="AA331" s="465" t="s">
        <v>52</v>
      </c>
      <c r="AB331" s="465" t="s">
        <v>381</v>
      </c>
      <c r="AC331" s="465" t="s">
        <v>381</v>
      </c>
      <c r="AD331" s="465" t="s">
        <v>52</v>
      </c>
      <c r="AE331" s="565" t="s">
        <v>381</v>
      </c>
      <c r="AF331" s="465" t="s">
        <v>52</v>
      </c>
      <c r="AG331" s="465" t="s">
        <v>381</v>
      </c>
      <c r="AH331" s="465" t="s">
        <v>381</v>
      </c>
      <c r="AI331" s="465" t="s">
        <v>52</v>
      </c>
      <c r="AJ331" s="465" t="s">
        <v>381</v>
      </c>
      <c r="AK331" s="465" t="s">
        <v>381</v>
      </c>
      <c r="AL331" s="465" t="s">
        <v>52</v>
      </c>
      <c r="AM331" s="465" t="s">
        <v>52</v>
      </c>
      <c r="AN331" s="465" t="s">
        <v>381</v>
      </c>
      <c r="AO331" s="465" t="s">
        <v>381</v>
      </c>
      <c r="AP331" s="465" t="s">
        <v>381</v>
      </c>
      <c r="AQ331" s="465" t="s">
        <v>381</v>
      </c>
      <c r="AR331" s="465" t="s">
        <v>52</v>
      </c>
      <c r="AS331" s="465" t="s">
        <v>381</v>
      </c>
      <c r="AT331" s="465" t="s">
        <v>381</v>
      </c>
    </row>
    <row r="332" spans="1:46" ht="15">
      <c r="A332" s="387" t="s">
        <v>152</v>
      </c>
      <c r="B332" s="560">
        <v>0.31428571428571428</v>
      </c>
      <c r="C332" s="375">
        <f t="shared" si="228"/>
        <v>11</v>
      </c>
      <c r="D332" s="388">
        <f t="shared" si="229"/>
        <v>35</v>
      </c>
      <c r="E332" s="561" t="s">
        <v>381</v>
      </c>
      <c r="F332" s="465" t="s">
        <v>381</v>
      </c>
      <c r="G332" s="465" t="s">
        <v>381</v>
      </c>
      <c r="H332" s="465" t="s">
        <v>381</v>
      </c>
      <c r="I332" s="465" t="s">
        <v>52</v>
      </c>
      <c r="J332" s="465" t="s">
        <v>381</v>
      </c>
      <c r="K332" s="465" t="s">
        <v>381</v>
      </c>
      <c r="L332" s="563" t="s">
        <v>52</v>
      </c>
      <c r="M332" s="465" t="s">
        <v>381</v>
      </c>
      <c r="N332" s="465" t="s">
        <v>52</v>
      </c>
      <c r="O332" s="465" t="s">
        <v>52</v>
      </c>
      <c r="P332" s="465" t="s">
        <v>52</v>
      </c>
      <c r="Q332" s="465" t="s">
        <v>381</v>
      </c>
      <c r="R332" s="465" t="s">
        <v>381</v>
      </c>
      <c r="S332" s="465" t="s">
        <v>381</v>
      </c>
      <c r="T332" s="465" t="s">
        <v>381</v>
      </c>
      <c r="U332" s="563" t="s">
        <v>381</v>
      </c>
      <c r="V332" s="564" t="s">
        <v>381</v>
      </c>
      <c r="W332" s="561" t="s">
        <v>381</v>
      </c>
      <c r="X332" s="465" t="s">
        <v>381</v>
      </c>
      <c r="Y332" s="465" t="s">
        <v>381</v>
      </c>
      <c r="Z332" s="465" t="s">
        <v>52</v>
      </c>
      <c r="AA332" s="465" t="s">
        <v>381</v>
      </c>
      <c r="AB332" s="465" t="s">
        <v>52</v>
      </c>
      <c r="AC332" s="465" t="s">
        <v>381</v>
      </c>
      <c r="AD332" s="465" t="s">
        <v>381</v>
      </c>
      <c r="AE332" s="565" t="s">
        <v>381</v>
      </c>
      <c r="AF332" s="465" t="s">
        <v>381</v>
      </c>
      <c r="AG332" s="465" t="s">
        <v>381</v>
      </c>
      <c r="AH332" s="465" t="s">
        <v>381</v>
      </c>
      <c r="AI332" s="465" t="s">
        <v>381</v>
      </c>
      <c r="AJ332" s="465" t="s">
        <v>381</v>
      </c>
      <c r="AK332" s="465" t="s">
        <v>52</v>
      </c>
      <c r="AL332" s="465" t="s">
        <v>381</v>
      </c>
      <c r="AM332" s="465" t="s">
        <v>381</v>
      </c>
      <c r="AN332" s="465" t="s">
        <v>381</v>
      </c>
      <c r="AO332" s="465" t="s">
        <v>381</v>
      </c>
      <c r="AP332" s="465" t="s">
        <v>381</v>
      </c>
      <c r="AQ332" s="465" t="s">
        <v>52</v>
      </c>
      <c r="AR332" s="465" t="s">
        <v>381</v>
      </c>
      <c r="AS332" s="465" t="s">
        <v>52</v>
      </c>
      <c r="AT332" s="465" t="s">
        <v>52</v>
      </c>
    </row>
    <row r="333" spans="1:46" ht="15">
      <c r="A333" s="387" t="s">
        <v>153</v>
      </c>
      <c r="B333" s="560">
        <v>2.8571428571428571E-2</v>
      </c>
      <c r="C333" s="375">
        <f t="shared" si="228"/>
        <v>1</v>
      </c>
      <c r="D333" s="388">
        <f t="shared" si="229"/>
        <v>35</v>
      </c>
      <c r="E333" s="561" t="s">
        <v>381</v>
      </c>
      <c r="F333" s="465" t="s">
        <v>52</v>
      </c>
      <c r="G333" s="465" t="s">
        <v>381</v>
      </c>
      <c r="H333" s="465" t="s">
        <v>381</v>
      </c>
      <c r="I333" s="465" t="s">
        <v>381</v>
      </c>
      <c r="J333" s="465" t="s">
        <v>381</v>
      </c>
      <c r="K333" s="465" t="s">
        <v>381</v>
      </c>
      <c r="L333" s="563" t="s">
        <v>381</v>
      </c>
      <c r="M333" s="465" t="s">
        <v>381</v>
      </c>
      <c r="N333" s="465" t="s">
        <v>381</v>
      </c>
      <c r="O333" s="465" t="s">
        <v>381</v>
      </c>
      <c r="P333" s="465" t="s">
        <v>381</v>
      </c>
      <c r="Q333" s="465" t="s">
        <v>381</v>
      </c>
      <c r="R333" s="465" t="s">
        <v>381</v>
      </c>
      <c r="S333" s="465" t="s">
        <v>381</v>
      </c>
      <c r="T333" s="465" t="s">
        <v>381</v>
      </c>
      <c r="U333" s="563" t="s">
        <v>381</v>
      </c>
      <c r="V333" s="564" t="s">
        <v>381</v>
      </c>
      <c r="W333" s="561" t="s">
        <v>381</v>
      </c>
      <c r="X333" s="465" t="s">
        <v>381</v>
      </c>
      <c r="Y333" s="465" t="s">
        <v>381</v>
      </c>
      <c r="Z333" s="465" t="s">
        <v>381</v>
      </c>
      <c r="AA333" s="465" t="s">
        <v>381</v>
      </c>
      <c r="AB333" s="465" t="s">
        <v>381</v>
      </c>
      <c r="AC333" s="465" t="s">
        <v>381</v>
      </c>
      <c r="AD333" s="465" t="s">
        <v>381</v>
      </c>
      <c r="AE333" s="565" t="s">
        <v>381</v>
      </c>
      <c r="AF333" s="465" t="s">
        <v>381</v>
      </c>
      <c r="AG333" s="465" t="s">
        <v>381</v>
      </c>
      <c r="AH333" s="465" t="s">
        <v>381</v>
      </c>
      <c r="AI333" s="465" t="s">
        <v>381</v>
      </c>
      <c r="AJ333" s="465" t="s">
        <v>381</v>
      </c>
      <c r="AK333" s="465" t="s">
        <v>381</v>
      </c>
      <c r="AL333" s="465" t="s">
        <v>381</v>
      </c>
      <c r="AM333" s="465" t="s">
        <v>381</v>
      </c>
      <c r="AN333" s="465" t="s">
        <v>381</v>
      </c>
      <c r="AO333" s="465" t="s">
        <v>381</v>
      </c>
      <c r="AP333" s="465" t="s">
        <v>381</v>
      </c>
      <c r="AQ333" s="465" t="s">
        <v>381</v>
      </c>
      <c r="AR333" s="465" t="s">
        <v>381</v>
      </c>
      <c r="AS333" s="465" t="s">
        <v>381</v>
      </c>
      <c r="AT333" s="465" t="s">
        <v>381</v>
      </c>
    </row>
    <row r="334" spans="1:46" ht="15">
      <c r="A334" s="387" t="s">
        <v>477</v>
      </c>
      <c r="B334" s="560">
        <v>2.8571428571428571E-2</v>
      </c>
      <c r="C334" s="375">
        <f t="shared" si="228"/>
        <v>1</v>
      </c>
      <c r="D334" s="388">
        <f t="shared" si="229"/>
        <v>35</v>
      </c>
      <c r="E334" s="561" t="s">
        <v>381</v>
      </c>
      <c r="F334" s="465" t="s">
        <v>381</v>
      </c>
      <c r="G334" s="465" t="s">
        <v>381</v>
      </c>
      <c r="H334" s="465" t="s">
        <v>381</v>
      </c>
      <c r="I334" s="465" t="s">
        <v>381</v>
      </c>
      <c r="J334" s="465" t="s">
        <v>381</v>
      </c>
      <c r="K334" s="465" t="s">
        <v>381</v>
      </c>
      <c r="L334" s="563" t="s">
        <v>381</v>
      </c>
      <c r="M334" s="465" t="s">
        <v>381</v>
      </c>
      <c r="N334" s="465" t="s">
        <v>381</v>
      </c>
      <c r="O334" s="465" t="s">
        <v>381</v>
      </c>
      <c r="P334" s="465" t="s">
        <v>381</v>
      </c>
      <c r="Q334" s="465" t="s">
        <v>381</v>
      </c>
      <c r="R334" s="465" t="s">
        <v>381</v>
      </c>
      <c r="S334" s="465" t="s">
        <v>381</v>
      </c>
      <c r="T334" s="465" t="s">
        <v>381</v>
      </c>
      <c r="U334" s="563" t="s">
        <v>52</v>
      </c>
      <c r="V334" s="564" t="s">
        <v>381</v>
      </c>
      <c r="W334" s="561" t="s">
        <v>381</v>
      </c>
      <c r="X334" s="465" t="s">
        <v>381</v>
      </c>
      <c r="Y334" s="465" t="s">
        <v>381</v>
      </c>
      <c r="Z334" s="465" t="s">
        <v>381</v>
      </c>
      <c r="AA334" s="465" t="s">
        <v>381</v>
      </c>
      <c r="AB334" s="465" t="s">
        <v>381</v>
      </c>
      <c r="AC334" s="465" t="s">
        <v>381</v>
      </c>
      <c r="AD334" s="465" t="s">
        <v>381</v>
      </c>
      <c r="AE334" s="565" t="s">
        <v>381</v>
      </c>
      <c r="AF334" s="465" t="s">
        <v>381</v>
      </c>
      <c r="AG334" s="465" t="s">
        <v>381</v>
      </c>
      <c r="AH334" s="465" t="s">
        <v>381</v>
      </c>
      <c r="AI334" s="465" t="s">
        <v>381</v>
      </c>
      <c r="AJ334" s="465" t="s">
        <v>381</v>
      </c>
      <c r="AK334" s="465" t="s">
        <v>381</v>
      </c>
      <c r="AL334" s="465" t="s">
        <v>381</v>
      </c>
      <c r="AM334" s="465" t="s">
        <v>381</v>
      </c>
      <c r="AN334" s="465" t="s">
        <v>381</v>
      </c>
      <c r="AO334" s="465" t="s">
        <v>381</v>
      </c>
      <c r="AP334" s="465" t="s">
        <v>381</v>
      </c>
      <c r="AQ334" s="465" t="s">
        <v>381</v>
      </c>
      <c r="AR334" s="465" t="s">
        <v>381</v>
      </c>
      <c r="AS334" s="465" t="s">
        <v>381</v>
      </c>
      <c r="AT334" s="465" t="s">
        <v>381</v>
      </c>
    </row>
    <row r="335" spans="1:46" ht="15">
      <c r="A335" s="442" t="s">
        <v>154</v>
      </c>
      <c r="B335" s="560">
        <v>2.8571428571428571E-2</v>
      </c>
      <c r="C335" s="375">
        <f t="shared" si="228"/>
        <v>1</v>
      </c>
      <c r="D335" s="388">
        <f t="shared" si="229"/>
        <v>35</v>
      </c>
      <c r="E335" s="561" t="s">
        <v>381</v>
      </c>
      <c r="F335" s="465" t="s">
        <v>381</v>
      </c>
      <c r="G335" s="465" t="s">
        <v>381</v>
      </c>
      <c r="H335" s="465" t="s">
        <v>381</v>
      </c>
      <c r="I335" s="465" t="s">
        <v>381</v>
      </c>
      <c r="J335" s="465" t="s">
        <v>381</v>
      </c>
      <c r="K335" s="465" t="s">
        <v>381</v>
      </c>
      <c r="L335" s="563" t="s">
        <v>381</v>
      </c>
      <c r="M335" s="465" t="s">
        <v>381</v>
      </c>
      <c r="N335" s="465" t="s">
        <v>381</v>
      </c>
      <c r="O335" s="465" t="s">
        <v>381</v>
      </c>
      <c r="P335" s="465" t="s">
        <v>381</v>
      </c>
      <c r="Q335" s="465" t="s">
        <v>381</v>
      </c>
      <c r="R335" s="465" t="s">
        <v>381</v>
      </c>
      <c r="S335" s="465" t="s">
        <v>381</v>
      </c>
      <c r="T335" s="465" t="s">
        <v>381</v>
      </c>
      <c r="U335" s="563" t="s">
        <v>381</v>
      </c>
      <c r="V335" s="564" t="s">
        <v>381</v>
      </c>
      <c r="W335" s="561" t="s">
        <v>381</v>
      </c>
      <c r="X335" s="465" t="s">
        <v>381</v>
      </c>
      <c r="Y335" s="465" t="s">
        <v>52</v>
      </c>
      <c r="Z335" s="465" t="s">
        <v>381</v>
      </c>
      <c r="AA335" s="465" t="s">
        <v>381</v>
      </c>
      <c r="AB335" s="465" t="s">
        <v>381</v>
      </c>
      <c r="AC335" s="465" t="s">
        <v>381</v>
      </c>
      <c r="AD335" s="465" t="s">
        <v>381</v>
      </c>
      <c r="AE335" s="565" t="s">
        <v>381</v>
      </c>
      <c r="AF335" s="465" t="s">
        <v>381</v>
      </c>
      <c r="AG335" s="465" t="s">
        <v>381</v>
      </c>
      <c r="AH335" s="465" t="s">
        <v>381</v>
      </c>
      <c r="AI335" s="465" t="s">
        <v>381</v>
      </c>
      <c r="AJ335" s="465" t="s">
        <v>381</v>
      </c>
      <c r="AK335" s="465" t="s">
        <v>381</v>
      </c>
      <c r="AL335" s="465" t="s">
        <v>381</v>
      </c>
      <c r="AM335" s="465" t="s">
        <v>381</v>
      </c>
      <c r="AN335" s="465" t="s">
        <v>381</v>
      </c>
      <c r="AO335" s="465" t="s">
        <v>381</v>
      </c>
      <c r="AP335" s="465" t="s">
        <v>381</v>
      </c>
      <c r="AQ335" s="465" t="s">
        <v>381</v>
      </c>
      <c r="AR335" s="465" t="s">
        <v>381</v>
      </c>
      <c r="AS335" s="465" t="s">
        <v>381</v>
      </c>
      <c r="AT335" s="465" t="s">
        <v>381</v>
      </c>
    </row>
    <row r="336" spans="1:46" ht="15">
      <c r="A336" s="534" t="s">
        <v>486</v>
      </c>
      <c r="B336" s="535"/>
      <c r="C336" s="535"/>
      <c r="D336" s="536"/>
      <c r="E336" s="535"/>
      <c r="F336" s="443" t="str" cm="1">
        <f t="array" ref="F336">IF(COUNTIF(F337:F343,"Yes")&lt;1,"Don't Know",_xlfn.IFS(F337="Yes",$A337,F338="Yes",$A338,F339="Yes",$A339,F340="Yes",$A340,F341="Yes",$A341,F342="Yes",$A342,F343="Yes",$A343))</f>
        <v>Don't Know</v>
      </c>
      <c r="G336" s="443" t="str" cm="1">
        <f t="array" ref="G336">IF(COUNTIF(G337:G343,"Yes")&lt;1,"Don't Know",_xlfn.IFS(G337="Yes",$A337,G338="Yes",$A338,G339="Yes",$A339,G340="Yes",$A340,G341="Yes",$A341,G342="Yes",$A342,G343="Yes",$A343))</f>
        <v>Doctor</v>
      </c>
      <c r="H336" s="443" t="str" cm="1">
        <f t="array" ref="H336">IF(COUNTIF(H337:H343,"Yes")&lt;1,"Don't Know",_xlfn.IFS(H337="Yes",$A337,H338="Yes",$A338,H339="Yes",$A339,H340="Yes",$A340,H341="Yes",$A341,H342="Yes",$A342,H343="Yes",$A343))</f>
        <v>Doctor</v>
      </c>
      <c r="I336" s="443" t="str" cm="1">
        <f t="array" ref="I336">IF(COUNTIF(I337:I343,"Yes")&lt;1,"Don't Know",_xlfn.IFS(I337="Yes",$A337,I338="Yes",$A338,I339="Yes",$A339,I340="Yes",$A340,I341="Yes",$A341,I342="Yes",$A342,I343="Yes",$A343))</f>
        <v>Doctor</v>
      </c>
      <c r="J336" s="443" t="str" cm="1">
        <f t="array" ref="J336">IF(COUNTIF(J337:J343,"Yes")&lt;1,"Don't Know",_xlfn.IFS(J337="Yes",$A337,J338="Yes",$A338,J339="Yes",$A339,J340="Yes",$A340,J341="Yes",$A341,J342="Yes",$A342,J343="Yes",$A343))</f>
        <v>Don't Know</v>
      </c>
      <c r="K336" s="443" t="str" cm="1">
        <f t="array" ref="K336">IF(COUNTIF(K337:K343,"Yes")&lt;1,"Don't Know",_xlfn.IFS(K337="Yes",$A337,K338="Yes",$A338,K339="Yes",$A339,K340="Yes",$A340,K341="Yes",$A341,K342="Yes",$A342,K343="Yes",$A343))</f>
        <v>Doctor</v>
      </c>
      <c r="L336" s="443" t="str" cm="1">
        <f t="array" ref="L336">IF(COUNTIF(L337:L343,"Yes")&lt;1,"Don't Know",_xlfn.IFS(L337="Yes",$A337,L338="Yes",$A338,L339="Yes",$A339,L340="Yes",$A340,L341="Yes",$A341,L342="Yes",$A342,L343="Yes",$A343))</f>
        <v>Doctor</v>
      </c>
      <c r="M336" s="443" t="str" cm="1">
        <f t="array" ref="M336">IF(COUNTIF(M337:M343,"Yes")&lt;1,"Don't Know",_xlfn.IFS(M337="Yes",$A337,M338="Yes",$A338,M339="Yes",$A339,M340="Yes",$A340,M341="Yes",$A341,M342="Yes",$A342,M343="Yes",$A343))</f>
        <v>Don't Know</v>
      </c>
      <c r="N336" s="443" t="str" cm="1">
        <f t="array" ref="N336">IF(COUNTIF(N337:N343,"Yes")&lt;1,"Don't Know",_xlfn.IFS(N337="Yes",$A337,N338="Yes",$A338,N339="Yes",$A339,N340="Yes",$A340,N341="Yes",$A341,N342="Yes",$A342,N343="Yes",$A343))</f>
        <v>Doctor</v>
      </c>
      <c r="O336" s="443" t="str" cm="1">
        <f t="array" ref="O336">IF(COUNTIF(O337:O343,"Yes")&lt;1,"Don't Know",_xlfn.IFS(O337="Yes",$A337,O338="Yes",$A338,O339="Yes",$A339,O340="Yes",$A340,O341="Yes",$A341,O342="Yes",$A342,O343="Yes",$A343))</f>
        <v>Doctor</v>
      </c>
      <c r="P336" s="443" t="str" cm="1">
        <f t="array" ref="P336">IF(COUNTIF(P337:P343,"Yes")&lt;1,"Don't Know",_xlfn.IFS(P337="Yes",$A337,P338="Yes",$A338,P339="Yes",$A339,P340="Yes",$A340,P341="Yes",$A341,P342="Yes",$A342,P343="Yes",$A343))</f>
        <v>Doctor</v>
      </c>
      <c r="Q336" s="443" t="str" cm="1">
        <f t="array" ref="Q336">IF(COUNTIF(Q337:Q343,"Yes")&lt;1,"Don't Know",_xlfn.IFS(Q337="Yes",$A337,Q338="Yes",$A338,Q339="Yes",$A339,Q340="Yes",$A340,Q341="Yes",$A341,Q342="Yes",$A342,Q343="Yes",$A343))</f>
        <v>Doctor</v>
      </c>
      <c r="R336" s="443" t="str" cm="1">
        <f t="array" ref="R336">IF(COUNTIF(R337:R343,"Yes")&lt;1,"Don't Know",_xlfn.IFS(R337="Yes",$A337,R338="Yes",$A338,R339="Yes",$A339,R340="Yes",$A340,R341="Yes",$A341,R342="Yes",$A342,R343="Yes",$A343))</f>
        <v>Doctor</v>
      </c>
      <c r="S336" s="443" t="str" cm="1">
        <f t="array" ref="S336">IF(COUNTIF(S337:S343,"Yes")&lt;1,"Don't Know",_xlfn.IFS(S337="Yes",$A337,S338="Yes",$A338,S339="Yes",$A339,S340="Yes",$A340,S341="Yes",$A341,S342="Yes",$A342,S343="Yes",$A343))</f>
        <v>Doctor</v>
      </c>
      <c r="T336" s="443" t="str" cm="1">
        <f t="array" ref="T336">IF(COUNTIF(T337:T343,"Yes")&lt;1,"Don't Know",_xlfn.IFS(T337="Yes",$A337,T338="Yes",$A338,T339="Yes",$A339,T340="Yes",$A340,T341="Yes",$A341,T342="Yes",$A342,T343="Yes",$A343))</f>
        <v>Doctor</v>
      </c>
      <c r="U336" s="443" t="str" cm="1">
        <f t="array" ref="U336">IF(COUNTIF(U337:U343,"Yes")&lt;1,"Don't Know",_xlfn.IFS(U337="Yes",$A337,U338="Yes",$A338,U339="Yes",$A339,U340="Yes",$A340,U341="Yes",$A341,U342="Yes",$A342,U343="Yes",$A343))</f>
        <v>Doctor</v>
      </c>
      <c r="V336" s="443" t="str" cm="1">
        <f t="array" ref="V336">IF(COUNTIF(V337:V343,"Yes")&lt;1,"Don't Know",_xlfn.IFS(V337="Yes",$A337,V338="Yes",$A338,V339="Yes",$A339,V340="Yes",$A340,V341="Yes",$A341,V342="Yes",$A342,V343="Yes",$A343))</f>
        <v>Doctor</v>
      </c>
      <c r="W336" s="443" t="str" cm="1">
        <f t="array" ref="W336">IF(COUNTIF(W337:W343,"Yes")&lt;1,"Don't Know",_xlfn.IFS(W337="Yes",$A337,W338="Yes",$A338,W339="Yes",$A339,W340="Yes",$A340,W341="Yes",$A341,W342="Yes",$A342,W343="Yes",$A343))</f>
        <v>Doctor</v>
      </c>
      <c r="X336" s="443" t="str" cm="1">
        <f t="array" ref="X336">IF(COUNTIF(X337:X343,"Yes")&lt;1,"Don't Know",_xlfn.IFS(X337="Yes",$A337,X338="Yes",$A338,X339="Yes",$A339,X340="Yes",$A340,X341="Yes",$A341,X342="Yes",$A342,X343="Yes",$A343))</f>
        <v>Clinical officer</v>
      </c>
      <c r="Y336" s="443" t="str" cm="1">
        <f t="array" ref="Y336">IF(COUNTIF(Y337:Y343,"Yes")&lt;1,"Don't Know",_xlfn.IFS(Y337="Yes",$A337,Y338="Yes",$A338,Y339="Yes",$A339,Y340="Yes",$A340,Y341="Yes",$A341,Y342="Yes",$A342,Y343="Yes",$A343))</f>
        <v>Doctor</v>
      </c>
      <c r="Z336" s="443" t="str" cm="1">
        <f t="array" ref="Z336">IF(COUNTIF(Z337:Z343,"Yes")&lt;1,"Don't Know",_xlfn.IFS(Z337="Yes",$A337,Z338="Yes",$A338,Z339="Yes",$A339,Z340="Yes",$A340,Z341="Yes",$A341,Z342="Yes",$A342,Z343="Yes",$A343))</f>
        <v>Doctor</v>
      </c>
      <c r="AA336" s="443" t="str" cm="1">
        <f t="array" ref="AA336">IF(COUNTIF(AA337:AA343,"Yes")&lt;1,"Don't Know",_xlfn.IFS(AA337="Yes",$A337,AA338="Yes",$A338,AA339="Yes",$A339,AA340="Yes",$A340,AA341="Yes",$A341,AA342="Yes",$A342,AA343="Yes",$A343))</f>
        <v>Doctor</v>
      </c>
      <c r="AB336" s="443" t="str" cm="1">
        <f t="array" ref="AB336">IF(COUNTIF(AB337:AB343,"Yes")&lt;1,"Don't Know",_xlfn.IFS(AB337="Yes",$A337,AB338="Yes",$A338,AB339="Yes",$A339,AB340="Yes",$A340,AB341="Yes",$A341,AB342="Yes",$A342,AB343="Yes",$A343))</f>
        <v>Clinical officer</v>
      </c>
      <c r="AC336" s="443" t="str" cm="1">
        <f t="array" ref="AC336">IF(COUNTIF(AC337:AC343,"Yes")&lt;1,"Don't Know",_xlfn.IFS(AC337="Yes",$A337,AC338="Yes",$A338,AC339="Yes",$A339,AC340="Yes",$A340,AC341="Yes",$A341,AC342="Yes",$A342,AC343="Yes",$A343))</f>
        <v>Doctor</v>
      </c>
      <c r="AD336" s="443" t="str" cm="1">
        <f t="array" ref="AD336">IF(COUNTIF(AD337:AD343,"Yes")&lt;1,"Don't Know",_xlfn.IFS(AD337="Yes",$A337,AD338="Yes",$A338,AD339="Yes",$A339,AD340="Yes",$A340,AD341="Yes",$A341,AD342="Yes",$A342,AD343="Yes",$A343))</f>
        <v>Don't Know</v>
      </c>
      <c r="AE336" s="443" t="str" cm="1">
        <f t="array" ref="AE336">IF(COUNTIF(AE337:AE343,"Yes")&lt;1,"Don't Know",_xlfn.IFS(AE337="Yes",$A337,AE338="Yes",$A338,AE339="Yes",$A339,AE340="Yes",$A340,AE341="Yes",$A341,AE342="Yes",$A342,AE343="Yes",$A343))</f>
        <v>Doctor</v>
      </c>
      <c r="AF336" s="443" t="str" cm="1">
        <f t="array" ref="AF336">IF(COUNTIF(AF337:AF343,"Yes")&lt;1,"Don't Know",_xlfn.IFS(AF337="Yes",$A337,AF338="Yes",$A338,AF339="Yes",$A339,AF340="Yes",$A340,AF341="Yes",$A341,AF342="Yes",$A342,AF343="Yes",$A343))</f>
        <v>Clinical officer</v>
      </c>
      <c r="AG336" s="443" t="str" cm="1">
        <f t="array" ref="AG336">IF(COUNTIF(AG337:AG343,"Yes")&lt;1,"Don't Know",_xlfn.IFS(AG337="Yes",$A337,AG338="Yes",$A338,AG339="Yes",$A339,AG340="Yes",$A340,AG341="Yes",$A341,AG342="Yes",$A342,AG343="Yes",$A343))</f>
        <v>Doctor</v>
      </c>
      <c r="AH336" s="443" t="str" cm="1">
        <f t="array" ref="AH336">IF(COUNTIF(AH337:AH343,"Yes")&lt;1,"Don't Know",_xlfn.IFS(AH337="Yes",$A337,AH338="Yes",$A338,AH339="Yes",$A339,AH340="Yes",$A340,AH341="Yes",$A341,AH342="Yes",$A342,AH343="Yes",$A343))</f>
        <v>Doctor</v>
      </c>
      <c r="AI336" s="443" t="str" cm="1">
        <f t="array" ref="AI336">IF(COUNTIF(AI337:AI343,"Yes")&lt;1,"Don't Know",_xlfn.IFS(AI337="Yes",$A337,AI338="Yes",$A338,AI339="Yes",$A339,AI340="Yes",$A340,AI341="Yes",$A341,AI342="Yes",$A342,AI343="Yes",$A343))</f>
        <v>Doctor</v>
      </c>
      <c r="AJ336" s="443" t="str" cm="1">
        <f t="array" ref="AJ336">IF(COUNTIF(AJ337:AJ343,"Yes")&lt;1,"Don't Know",_xlfn.IFS(AJ337="Yes",$A337,AJ338="Yes",$A338,AJ339="Yes",$A339,AJ340="Yes",$A340,AJ341="Yes",$A341,AJ342="Yes",$A342,AJ343="Yes",$A343))</f>
        <v>Doctor</v>
      </c>
      <c r="AK336" s="443" t="str" cm="1">
        <f t="array" ref="AK336">IF(COUNTIF(AK337:AK343,"Yes")&lt;1,"Don't Know",_xlfn.IFS(AK337="Yes",$A337,AK338="Yes",$A338,AK339="Yes",$A339,AK340="Yes",$A340,AK341="Yes",$A341,AK342="Yes",$A342,AK343="Yes",$A343))</f>
        <v>Doctor</v>
      </c>
      <c r="AL336" s="443" t="str" cm="1">
        <f t="array" ref="AL336">IF(COUNTIF(AL337:AL343,"Yes")&lt;1,"Don't Know",_xlfn.IFS(AL337="Yes",$A337,AL338="Yes",$A338,AL339="Yes",$A339,AL340="Yes",$A340,AL341="Yes",$A341,AL342="Yes",$A342,AL343="Yes",$A343))</f>
        <v>Doctor</v>
      </c>
      <c r="AM336" s="443" t="str" cm="1">
        <f t="array" ref="AM336">IF(COUNTIF(AM337:AM343,"Yes")&lt;1,"Don't Know",_xlfn.IFS(AM337="Yes",$A337,AM338="Yes",$A338,AM339="Yes",$A339,AM340="Yes",$A340,AM341="Yes",$A341,AM342="Yes",$A342,AM343="Yes",$A343))</f>
        <v>Doctor</v>
      </c>
      <c r="AN336" s="443" t="str" cm="1">
        <f t="array" ref="AN336">IF(COUNTIF(AN337:AN343,"Yes")&lt;1,"Don't Know",_xlfn.IFS(AN337="Yes",$A337,AN338="Yes",$A338,AN339="Yes",$A339,AN340="Yes",$A340,AN341="Yes",$A341,AN342="Yes",$A342,AN343="Yes",$A343))</f>
        <v>Doctor</v>
      </c>
      <c r="AO336" s="443" t="str" cm="1">
        <f t="array" ref="AO336">IF(COUNTIF(AO337:AO343,"Yes")&lt;1,"Don't Know",_xlfn.IFS(AO337="Yes",$A337,AO338="Yes",$A338,AO339="Yes",$A339,AO340="Yes",$A340,AO341="Yes",$A341,AO342="Yes",$A342,AO343="Yes",$A343))</f>
        <v>Doctor</v>
      </c>
      <c r="AP336" s="443" t="str" cm="1">
        <f t="array" ref="AP336">IF(COUNTIF(AP337:AP343,"Yes")&lt;1,"Don't Know",_xlfn.IFS(AP337="Yes",$A337,AP338="Yes",$A338,AP339="Yes",$A339,AP340="Yes",$A340,AP341="Yes",$A341,AP342="Yes",$A342,AP343="Yes",$A343))</f>
        <v>Doctor</v>
      </c>
      <c r="AQ336" s="443" t="str" cm="1">
        <f t="array" ref="AQ336">IF(COUNTIF(AQ337:AQ343,"Yes")&lt;1,"Don't Know",_xlfn.IFS(AQ337="Yes",$A337,AQ338="Yes",$A338,AQ339="Yes",$A339,AQ340="Yes",$A340,AQ341="Yes",$A341,AQ342="Yes",$A342,AQ343="Yes",$A343))</f>
        <v>Doctor</v>
      </c>
      <c r="AR336" s="443" t="str" cm="1">
        <f t="array" ref="AR336">IF(COUNTIF(AR337:AR343,"Yes")&lt;1,"Don't Know",_xlfn.IFS(AR337="Yes",$A337,AR338="Yes",$A338,AR339="Yes",$A339,AR340="Yes",$A340,AR341="Yes",$A341,AR342="Yes",$A342,AR343="Yes",$A343))</f>
        <v>Don't Know</v>
      </c>
      <c r="AS336" s="443" t="str" cm="1">
        <f t="array" ref="AS336">IF(COUNTIF(AS337:AS343,"Yes")&lt;1,"Don't Know",_xlfn.IFS(AS337="Yes",$A337,AS338="Yes",$A338,AS339="Yes",$A339,AS340="Yes",$A340,AS341="Yes",$A341,AS342="Yes",$A342,AS343="Yes",$A343))</f>
        <v>Doctor</v>
      </c>
      <c r="AT336" s="443" t="str" cm="1">
        <f t="array" ref="AT336">IF(COUNTIF(AT337:AT343,"Yes")&lt;1,"Don't Know",_xlfn.IFS(AT337="Yes",$A337,AT338="Yes",$A338,AT339="Yes",$A339,AT340="Yes",$A340,AT341="Yes",$A341,AT342="Yes",$A342,AT343="Yes",$A343))</f>
        <v>Nurse</v>
      </c>
    </row>
    <row r="337" spans="1:46" ht="15">
      <c r="A337" s="387" t="s">
        <v>474</v>
      </c>
      <c r="B337" s="556">
        <v>0</v>
      </c>
      <c r="C337" s="375">
        <f t="shared" ref="C337:C343" si="230">COUNTIF(E337:AT337,"Yes")</f>
        <v>0</v>
      </c>
      <c r="D337" s="388">
        <f>SUM($C$337:$C$343)</f>
        <v>36</v>
      </c>
      <c r="E337" s="561" t="s">
        <v>381</v>
      </c>
      <c r="F337" s="465" t="s">
        <v>381</v>
      </c>
      <c r="G337" s="465" t="s">
        <v>381</v>
      </c>
      <c r="H337" s="465" t="s">
        <v>381</v>
      </c>
      <c r="I337" s="465" t="s">
        <v>381</v>
      </c>
      <c r="J337" s="465" t="s">
        <v>381</v>
      </c>
      <c r="K337" s="465" t="s">
        <v>381</v>
      </c>
      <c r="L337" s="563" t="s">
        <v>381</v>
      </c>
      <c r="M337" s="465" t="s">
        <v>381</v>
      </c>
      <c r="N337" s="465" t="s">
        <v>381</v>
      </c>
      <c r="O337" s="465" t="s">
        <v>381</v>
      </c>
      <c r="P337" s="465" t="s">
        <v>381</v>
      </c>
      <c r="Q337" s="465" t="s">
        <v>381</v>
      </c>
      <c r="R337" s="465" t="s">
        <v>381</v>
      </c>
      <c r="S337" s="465" t="s">
        <v>381</v>
      </c>
      <c r="T337" s="465" t="s">
        <v>381</v>
      </c>
      <c r="U337" s="563" t="s">
        <v>381</v>
      </c>
      <c r="V337" s="564" t="s">
        <v>381</v>
      </c>
      <c r="W337" s="561" t="s">
        <v>381</v>
      </c>
      <c r="X337" s="465" t="s">
        <v>381</v>
      </c>
      <c r="Y337" s="465" t="s">
        <v>381</v>
      </c>
      <c r="Z337" s="465" t="s">
        <v>381</v>
      </c>
      <c r="AA337" s="465" t="s">
        <v>381</v>
      </c>
      <c r="AB337" s="465" t="s">
        <v>381</v>
      </c>
      <c r="AC337" s="465" t="s">
        <v>381</v>
      </c>
      <c r="AD337" s="465" t="s">
        <v>381</v>
      </c>
      <c r="AE337" s="565" t="s">
        <v>381</v>
      </c>
      <c r="AF337" s="465" t="s">
        <v>381</v>
      </c>
      <c r="AG337" s="465" t="s">
        <v>381</v>
      </c>
      <c r="AH337" s="465" t="s">
        <v>381</v>
      </c>
      <c r="AI337" s="465" t="s">
        <v>381</v>
      </c>
      <c r="AJ337" s="465" t="s">
        <v>381</v>
      </c>
      <c r="AK337" s="465" t="s">
        <v>381</v>
      </c>
      <c r="AL337" s="465" t="s">
        <v>381</v>
      </c>
      <c r="AM337" s="465" t="s">
        <v>381</v>
      </c>
      <c r="AN337" s="465" t="s">
        <v>381</v>
      </c>
      <c r="AO337" s="465" t="s">
        <v>381</v>
      </c>
      <c r="AP337" s="465" t="s">
        <v>381</v>
      </c>
      <c r="AQ337" s="465" t="s">
        <v>381</v>
      </c>
      <c r="AR337" s="465" t="s">
        <v>381</v>
      </c>
      <c r="AS337" s="465" t="s">
        <v>381</v>
      </c>
      <c r="AT337" s="465" t="s">
        <v>381</v>
      </c>
    </row>
    <row r="338" spans="1:46" ht="15">
      <c r="A338" s="387" t="s">
        <v>475</v>
      </c>
      <c r="B338" s="556">
        <v>0</v>
      </c>
      <c r="C338" s="375">
        <f t="shared" si="230"/>
        <v>0</v>
      </c>
      <c r="D338" s="388">
        <f t="shared" ref="D338:D343" si="231">SUM($C$337:$C$343)</f>
        <v>36</v>
      </c>
      <c r="E338" s="561" t="s">
        <v>381</v>
      </c>
      <c r="F338" s="465" t="s">
        <v>381</v>
      </c>
      <c r="G338" s="465" t="s">
        <v>381</v>
      </c>
      <c r="H338" s="465" t="s">
        <v>381</v>
      </c>
      <c r="I338" s="465" t="s">
        <v>381</v>
      </c>
      <c r="J338" s="465" t="s">
        <v>381</v>
      </c>
      <c r="K338" s="465" t="s">
        <v>381</v>
      </c>
      <c r="L338" s="563" t="s">
        <v>381</v>
      </c>
      <c r="M338" s="465" t="s">
        <v>381</v>
      </c>
      <c r="N338" s="465" t="s">
        <v>381</v>
      </c>
      <c r="O338" s="465" t="s">
        <v>381</v>
      </c>
      <c r="P338" s="465" t="s">
        <v>381</v>
      </c>
      <c r="Q338" s="465" t="s">
        <v>381</v>
      </c>
      <c r="R338" s="465" t="s">
        <v>381</v>
      </c>
      <c r="S338" s="465" t="s">
        <v>381</v>
      </c>
      <c r="T338" s="465" t="s">
        <v>381</v>
      </c>
      <c r="U338" s="563" t="s">
        <v>381</v>
      </c>
      <c r="V338" s="564" t="s">
        <v>381</v>
      </c>
      <c r="W338" s="561" t="s">
        <v>381</v>
      </c>
      <c r="X338" s="465" t="s">
        <v>381</v>
      </c>
      <c r="Y338" s="465" t="s">
        <v>381</v>
      </c>
      <c r="Z338" s="465" t="s">
        <v>381</v>
      </c>
      <c r="AA338" s="465" t="s">
        <v>381</v>
      </c>
      <c r="AB338" s="465" t="s">
        <v>381</v>
      </c>
      <c r="AC338" s="465" t="s">
        <v>381</v>
      </c>
      <c r="AD338" s="465" t="s">
        <v>381</v>
      </c>
      <c r="AE338" s="565" t="s">
        <v>381</v>
      </c>
      <c r="AF338" s="465" t="s">
        <v>381</v>
      </c>
      <c r="AG338" s="465" t="s">
        <v>381</v>
      </c>
      <c r="AH338" s="465" t="s">
        <v>381</v>
      </c>
      <c r="AI338" s="465" t="s">
        <v>381</v>
      </c>
      <c r="AJ338" s="465" t="s">
        <v>381</v>
      </c>
      <c r="AK338" s="465" t="s">
        <v>381</v>
      </c>
      <c r="AL338" s="465" t="s">
        <v>381</v>
      </c>
      <c r="AM338" s="465" t="s">
        <v>381</v>
      </c>
      <c r="AN338" s="465" t="s">
        <v>381</v>
      </c>
      <c r="AO338" s="465" t="s">
        <v>381</v>
      </c>
      <c r="AP338" s="465" t="s">
        <v>381</v>
      </c>
      <c r="AQ338" s="465" t="s">
        <v>381</v>
      </c>
      <c r="AR338" s="465" t="s">
        <v>381</v>
      </c>
      <c r="AS338" s="465" t="s">
        <v>381</v>
      </c>
      <c r="AT338" s="465" t="s">
        <v>381</v>
      </c>
    </row>
    <row r="339" spans="1:46" ht="15">
      <c r="A339" s="387" t="s">
        <v>476</v>
      </c>
      <c r="B339" s="556">
        <v>0</v>
      </c>
      <c r="C339" s="375">
        <f t="shared" si="230"/>
        <v>0</v>
      </c>
      <c r="D339" s="388">
        <f t="shared" si="231"/>
        <v>36</v>
      </c>
      <c r="E339" s="561" t="s">
        <v>381</v>
      </c>
      <c r="F339" s="465" t="s">
        <v>381</v>
      </c>
      <c r="G339" s="465" t="s">
        <v>381</v>
      </c>
      <c r="H339" s="465" t="s">
        <v>381</v>
      </c>
      <c r="I339" s="465" t="s">
        <v>381</v>
      </c>
      <c r="J339" s="465" t="s">
        <v>381</v>
      </c>
      <c r="K339" s="465" t="s">
        <v>381</v>
      </c>
      <c r="L339" s="563" t="s">
        <v>381</v>
      </c>
      <c r="M339" s="465" t="s">
        <v>381</v>
      </c>
      <c r="N339" s="465" t="s">
        <v>381</v>
      </c>
      <c r="O339" s="465" t="s">
        <v>381</v>
      </c>
      <c r="P339" s="465" t="s">
        <v>381</v>
      </c>
      <c r="Q339" s="465" t="s">
        <v>381</v>
      </c>
      <c r="R339" s="465" t="s">
        <v>381</v>
      </c>
      <c r="S339" s="465" t="s">
        <v>381</v>
      </c>
      <c r="T339" s="465" t="s">
        <v>381</v>
      </c>
      <c r="U339" s="563" t="s">
        <v>381</v>
      </c>
      <c r="V339" s="564" t="s">
        <v>381</v>
      </c>
      <c r="W339" s="561" t="s">
        <v>381</v>
      </c>
      <c r="X339" s="465" t="s">
        <v>381</v>
      </c>
      <c r="Y339" s="465" t="s">
        <v>381</v>
      </c>
      <c r="Z339" s="465" t="s">
        <v>381</v>
      </c>
      <c r="AA339" s="465" t="s">
        <v>381</v>
      </c>
      <c r="AB339" s="465" t="s">
        <v>381</v>
      </c>
      <c r="AC339" s="465" t="s">
        <v>381</v>
      </c>
      <c r="AD339" s="465" t="s">
        <v>381</v>
      </c>
      <c r="AE339" s="565" t="s">
        <v>381</v>
      </c>
      <c r="AF339" s="465" t="s">
        <v>381</v>
      </c>
      <c r="AG339" s="465" t="s">
        <v>381</v>
      </c>
      <c r="AH339" s="465" t="s">
        <v>381</v>
      </c>
      <c r="AI339" s="465" t="s">
        <v>381</v>
      </c>
      <c r="AJ339" s="465" t="s">
        <v>381</v>
      </c>
      <c r="AK339" s="465" t="s">
        <v>381</v>
      </c>
      <c r="AL339" s="465" t="s">
        <v>381</v>
      </c>
      <c r="AM339" s="465" t="s">
        <v>381</v>
      </c>
      <c r="AN339" s="465" t="s">
        <v>381</v>
      </c>
      <c r="AO339" s="465" t="s">
        <v>381</v>
      </c>
      <c r="AP339" s="465" t="s">
        <v>381</v>
      </c>
      <c r="AQ339" s="465" t="s">
        <v>381</v>
      </c>
      <c r="AR339" s="465" t="s">
        <v>381</v>
      </c>
      <c r="AS339" s="465" t="s">
        <v>381</v>
      </c>
      <c r="AT339" s="465" t="s">
        <v>381</v>
      </c>
    </row>
    <row r="340" spans="1:46" ht="15">
      <c r="A340" s="387" t="s">
        <v>152</v>
      </c>
      <c r="B340" s="556">
        <v>2.7777777777777776E-2</v>
      </c>
      <c r="C340" s="375">
        <f t="shared" si="230"/>
        <v>1</v>
      </c>
      <c r="D340" s="388">
        <f t="shared" si="231"/>
        <v>36</v>
      </c>
      <c r="E340" s="561" t="s">
        <v>381</v>
      </c>
      <c r="F340" s="465" t="s">
        <v>381</v>
      </c>
      <c r="G340" s="465" t="s">
        <v>381</v>
      </c>
      <c r="H340" s="465" t="s">
        <v>381</v>
      </c>
      <c r="I340" s="465" t="s">
        <v>381</v>
      </c>
      <c r="J340" s="465" t="s">
        <v>381</v>
      </c>
      <c r="K340" s="465" t="s">
        <v>381</v>
      </c>
      <c r="L340" s="563" t="s">
        <v>381</v>
      </c>
      <c r="M340" s="465" t="s">
        <v>381</v>
      </c>
      <c r="N340" s="465" t="s">
        <v>381</v>
      </c>
      <c r="O340" s="465" t="s">
        <v>381</v>
      </c>
      <c r="P340" s="465" t="s">
        <v>381</v>
      </c>
      <c r="Q340" s="465" t="s">
        <v>381</v>
      </c>
      <c r="R340" s="465" t="s">
        <v>381</v>
      </c>
      <c r="S340" s="465" t="s">
        <v>381</v>
      </c>
      <c r="T340" s="465" t="s">
        <v>381</v>
      </c>
      <c r="U340" s="563" t="s">
        <v>381</v>
      </c>
      <c r="V340" s="564" t="s">
        <v>381</v>
      </c>
      <c r="W340" s="561" t="s">
        <v>381</v>
      </c>
      <c r="X340" s="465" t="s">
        <v>381</v>
      </c>
      <c r="Y340" s="465" t="s">
        <v>381</v>
      </c>
      <c r="Z340" s="465" t="s">
        <v>381</v>
      </c>
      <c r="AA340" s="465" t="s">
        <v>381</v>
      </c>
      <c r="AB340" s="465" t="s">
        <v>381</v>
      </c>
      <c r="AC340" s="465" t="s">
        <v>381</v>
      </c>
      <c r="AD340" s="465" t="s">
        <v>381</v>
      </c>
      <c r="AE340" s="565" t="s">
        <v>381</v>
      </c>
      <c r="AF340" s="465" t="s">
        <v>381</v>
      </c>
      <c r="AG340" s="465" t="s">
        <v>381</v>
      </c>
      <c r="AH340" s="465" t="s">
        <v>381</v>
      </c>
      <c r="AI340" s="465" t="s">
        <v>381</v>
      </c>
      <c r="AJ340" s="465" t="s">
        <v>381</v>
      </c>
      <c r="AK340" s="465" t="s">
        <v>381</v>
      </c>
      <c r="AL340" s="465" t="s">
        <v>381</v>
      </c>
      <c r="AM340" s="465" t="s">
        <v>381</v>
      </c>
      <c r="AN340" s="465" t="s">
        <v>381</v>
      </c>
      <c r="AO340" s="465" t="s">
        <v>381</v>
      </c>
      <c r="AP340" s="465" t="s">
        <v>381</v>
      </c>
      <c r="AQ340" s="465" t="s">
        <v>381</v>
      </c>
      <c r="AR340" s="465" t="s">
        <v>381</v>
      </c>
      <c r="AS340" s="465" t="s">
        <v>381</v>
      </c>
      <c r="AT340" s="465" t="s">
        <v>52</v>
      </c>
    </row>
    <row r="341" spans="1:46" ht="15">
      <c r="A341" s="387" t="s">
        <v>153</v>
      </c>
      <c r="B341" s="556">
        <v>0</v>
      </c>
      <c r="C341" s="375">
        <f t="shared" si="230"/>
        <v>0</v>
      </c>
      <c r="D341" s="388">
        <f t="shared" si="231"/>
        <v>36</v>
      </c>
      <c r="E341" s="561" t="s">
        <v>381</v>
      </c>
      <c r="F341" s="465" t="s">
        <v>381</v>
      </c>
      <c r="G341" s="465" t="s">
        <v>381</v>
      </c>
      <c r="H341" s="465" t="s">
        <v>381</v>
      </c>
      <c r="I341" s="465" t="s">
        <v>381</v>
      </c>
      <c r="J341" s="465" t="s">
        <v>381</v>
      </c>
      <c r="K341" s="465" t="s">
        <v>381</v>
      </c>
      <c r="L341" s="563" t="s">
        <v>381</v>
      </c>
      <c r="M341" s="465" t="s">
        <v>381</v>
      </c>
      <c r="N341" s="465" t="s">
        <v>381</v>
      </c>
      <c r="O341" s="465" t="s">
        <v>381</v>
      </c>
      <c r="P341" s="465" t="s">
        <v>381</v>
      </c>
      <c r="Q341" s="465" t="s">
        <v>381</v>
      </c>
      <c r="R341" s="465" t="s">
        <v>381</v>
      </c>
      <c r="S341" s="465" t="s">
        <v>381</v>
      </c>
      <c r="T341" s="465" t="s">
        <v>381</v>
      </c>
      <c r="U341" s="563" t="s">
        <v>381</v>
      </c>
      <c r="V341" s="564" t="s">
        <v>381</v>
      </c>
      <c r="W341" s="561" t="s">
        <v>381</v>
      </c>
      <c r="X341" s="465" t="s">
        <v>381</v>
      </c>
      <c r="Y341" s="465" t="s">
        <v>381</v>
      </c>
      <c r="Z341" s="465" t="s">
        <v>381</v>
      </c>
      <c r="AA341" s="465" t="s">
        <v>381</v>
      </c>
      <c r="AB341" s="465" t="s">
        <v>381</v>
      </c>
      <c r="AC341" s="465" t="s">
        <v>381</v>
      </c>
      <c r="AD341" s="465" t="s">
        <v>381</v>
      </c>
      <c r="AE341" s="565" t="s">
        <v>381</v>
      </c>
      <c r="AF341" s="465" t="s">
        <v>381</v>
      </c>
      <c r="AG341" s="465" t="s">
        <v>381</v>
      </c>
      <c r="AH341" s="465" t="s">
        <v>381</v>
      </c>
      <c r="AI341" s="465" t="s">
        <v>381</v>
      </c>
      <c r="AJ341" s="465" t="s">
        <v>381</v>
      </c>
      <c r="AK341" s="465" t="s">
        <v>381</v>
      </c>
      <c r="AL341" s="465" t="s">
        <v>381</v>
      </c>
      <c r="AM341" s="465" t="s">
        <v>381</v>
      </c>
      <c r="AN341" s="465" t="s">
        <v>381</v>
      </c>
      <c r="AO341" s="465" t="s">
        <v>381</v>
      </c>
      <c r="AP341" s="465" t="s">
        <v>381</v>
      </c>
      <c r="AQ341" s="465" t="s">
        <v>381</v>
      </c>
      <c r="AR341" s="465" t="s">
        <v>381</v>
      </c>
      <c r="AS341" s="465" t="s">
        <v>381</v>
      </c>
      <c r="AT341" s="465" t="s">
        <v>381</v>
      </c>
    </row>
    <row r="342" spans="1:46" ht="15">
      <c r="A342" s="387" t="s">
        <v>477</v>
      </c>
      <c r="B342" s="556">
        <v>8.3333333333333329E-2</v>
      </c>
      <c r="C342" s="375">
        <f t="shared" si="230"/>
        <v>3</v>
      </c>
      <c r="D342" s="388">
        <f t="shared" si="231"/>
        <v>36</v>
      </c>
      <c r="E342" s="561" t="s">
        <v>381</v>
      </c>
      <c r="F342" s="465" t="s">
        <v>381</v>
      </c>
      <c r="G342" s="465" t="s">
        <v>381</v>
      </c>
      <c r="H342" s="465" t="s">
        <v>381</v>
      </c>
      <c r="I342" s="465" t="s">
        <v>381</v>
      </c>
      <c r="J342" s="465" t="s">
        <v>381</v>
      </c>
      <c r="K342" s="465" t="s">
        <v>381</v>
      </c>
      <c r="L342" s="563" t="s">
        <v>381</v>
      </c>
      <c r="M342" s="465" t="s">
        <v>381</v>
      </c>
      <c r="N342" s="465" t="s">
        <v>381</v>
      </c>
      <c r="O342" s="465" t="s">
        <v>381</v>
      </c>
      <c r="P342" s="465" t="s">
        <v>381</v>
      </c>
      <c r="Q342" s="465" t="s">
        <v>381</v>
      </c>
      <c r="R342" s="465" t="s">
        <v>381</v>
      </c>
      <c r="S342" s="465" t="s">
        <v>381</v>
      </c>
      <c r="T342" s="465" t="s">
        <v>381</v>
      </c>
      <c r="U342" s="563" t="s">
        <v>381</v>
      </c>
      <c r="V342" s="564" t="s">
        <v>381</v>
      </c>
      <c r="W342" s="561" t="s">
        <v>381</v>
      </c>
      <c r="X342" s="465" t="s">
        <v>52</v>
      </c>
      <c r="Y342" s="465" t="s">
        <v>381</v>
      </c>
      <c r="Z342" s="465" t="s">
        <v>381</v>
      </c>
      <c r="AA342" s="465" t="s">
        <v>381</v>
      </c>
      <c r="AB342" s="465" t="s">
        <v>52</v>
      </c>
      <c r="AC342" s="465" t="s">
        <v>381</v>
      </c>
      <c r="AD342" s="465" t="s">
        <v>381</v>
      </c>
      <c r="AE342" s="565" t="s">
        <v>381</v>
      </c>
      <c r="AF342" s="465" t="s">
        <v>52</v>
      </c>
      <c r="AG342" s="465" t="s">
        <v>381</v>
      </c>
      <c r="AH342" s="465" t="s">
        <v>381</v>
      </c>
      <c r="AI342" s="465" t="s">
        <v>381</v>
      </c>
      <c r="AJ342" s="465" t="s">
        <v>381</v>
      </c>
      <c r="AK342" s="465" t="s">
        <v>381</v>
      </c>
      <c r="AL342" s="465" t="s">
        <v>381</v>
      </c>
      <c r="AM342" s="465" t="s">
        <v>381</v>
      </c>
      <c r="AN342" s="465" t="s">
        <v>381</v>
      </c>
      <c r="AO342" s="465" t="s">
        <v>381</v>
      </c>
      <c r="AP342" s="465" t="s">
        <v>381</v>
      </c>
      <c r="AQ342" s="465" t="s">
        <v>381</v>
      </c>
      <c r="AR342" s="465" t="s">
        <v>381</v>
      </c>
      <c r="AS342" s="465" t="s">
        <v>381</v>
      </c>
      <c r="AT342" s="465" t="s">
        <v>381</v>
      </c>
    </row>
    <row r="343" spans="1:46" ht="15">
      <c r="A343" s="442" t="s">
        <v>154</v>
      </c>
      <c r="B343" s="556">
        <v>0.88888888888888884</v>
      </c>
      <c r="C343" s="375">
        <f t="shared" si="230"/>
        <v>32</v>
      </c>
      <c r="D343" s="388">
        <f t="shared" si="231"/>
        <v>36</v>
      </c>
      <c r="E343" s="566" t="s">
        <v>381</v>
      </c>
      <c r="F343" s="505" t="s">
        <v>381</v>
      </c>
      <c r="G343" s="505" t="s">
        <v>52</v>
      </c>
      <c r="H343" s="505" t="s">
        <v>52</v>
      </c>
      <c r="I343" s="505" t="s">
        <v>52</v>
      </c>
      <c r="J343" s="505" t="s">
        <v>381</v>
      </c>
      <c r="K343" s="505" t="s">
        <v>52</v>
      </c>
      <c r="L343" s="567" t="s">
        <v>52</v>
      </c>
      <c r="M343" s="505" t="s">
        <v>381</v>
      </c>
      <c r="N343" s="505" t="s">
        <v>52</v>
      </c>
      <c r="O343" s="505" t="s">
        <v>52</v>
      </c>
      <c r="P343" s="505" t="s">
        <v>52</v>
      </c>
      <c r="Q343" s="505" t="s">
        <v>52</v>
      </c>
      <c r="R343" s="505" t="s">
        <v>52</v>
      </c>
      <c r="S343" s="505" t="s">
        <v>52</v>
      </c>
      <c r="T343" s="465" t="s">
        <v>52</v>
      </c>
      <c r="U343" s="567" t="s">
        <v>52</v>
      </c>
      <c r="V343" s="568" t="s">
        <v>52</v>
      </c>
      <c r="W343" s="566" t="s">
        <v>52</v>
      </c>
      <c r="X343" s="505" t="s">
        <v>381</v>
      </c>
      <c r="Y343" s="505" t="s">
        <v>52</v>
      </c>
      <c r="Z343" s="505" t="s">
        <v>52</v>
      </c>
      <c r="AA343" s="505" t="s">
        <v>52</v>
      </c>
      <c r="AB343" s="505" t="s">
        <v>381</v>
      </c>
      <c r="AC343" s="505" t="s">
        <v>52</v>
      </c>
      <c r="AD343" s="505" t="s">
        <v>381</v>
      </c>
      <c r="AE343" s="569" t="s">
        <v>52</v>
      </c>
      <c r="AF343" s="505" t="s">
        <v>381</v>
      </c>
      <c r="AG343" s="505" t="s">
        <v>52</v>
      </c>
      <c r="AH343" s="505" t="s">
        <v>52</v>
      </c>
      <c r="AI343" s="505" t="s">
        <v>52</v>
      </c>
      <c r="AJ343" s="505" t="s">
        <v>52</v>
      </c>
      <c r="AK343" s="505" t="s">
        <v>52</v>
      </c>
      <c r="AL343" s="505" t="s">
        <v>52</v>
      </c>
      <c r="AM343" s="505" t="s">
        <v>52</v>
      </c>
      <c r="AN343" s="505" t="s">
        <v>52</v>
      </c>
      <c r="AO343" s="505" t="s">
        <v>52</v>
      </c>
      <c r="AP343" s="505" t="s">
        <v>52</v>
      </c>
      <c r="AQ343" s="505" t="s">
        <v>52</v>
      </c>
      <c r="AR343" s="505" t="s">
        <v>381</v>
      </c>
      <c r="AS343" s="505" t="s">
        <v>52</v>
      </c>
      <c r="AT343" s="505" t="s">
        <v>381</v>
      </c>
    </row>
    <row r="344" spans="1:46" ht="15">
      <c r="A344" s="534" t="s">
        <v>487</v>
      </c>
      <c r="B344" s="553"/>
      <c r="C344" s="553"/>
      <c r="D344" s="554"/>
      <c r="E344" s="553"/>
      <c r="F344" s="443" t="str" cm="1">
        <f t="array" ref="F344">IF(COUNTIF(F345:F351,"Yes")&lt;1,"Don't Know",_xlfn.IFS(F345="Yes",$A345,F346="Yes",$A346,F347="Yes",$A347,F348="Yes",$A348,F349="Yes",$A349,F350="Yes",$A350,F351="Yes",$A351))</f>
        <v>Don't Know</v>
      </c>
      <c r="G344" s="443" t="str" cm="1">
        <f t="array" ref="G344">IF(COUNTIF(G345:G351,"Yes")&lt;1,"Don't Know",_xlfn.IFS(G345="Yes",$A345,G346="Yes",$A346,G347="Yes",$A347,G348="Yes",$A348,G349="Yes",$A349,G350="Yes",$A350,G351="Yes",$A351))</f>
        <v>Doctor</v>
      </c>
      <c r="H344" s="443" t="str" cm="1">
        <f t="array" ref="H344">IF(COUNTIF(H345:H351,"Yes")&lt;1,"Don't Know",_xlfn.IFS(H345="Yes",$A345,H346="Yes",$A346,H347="Yes",$A347,H348="Yes",$A348,H349="Yes",$A349,H350="Yes",$A350,H351="Yes",$A351))</f>
        <v>Doctor</v>
      </c>
      <c r="I344" s="443" t="str" cm="1">
        <f t="array" ref="I344">IF(COUNTIF(I345:I351,"Yes")&lt;1,"Don't Know",_xlfn.IFS(I345="Yes",$A345,I346="Yes",$A346,I347="Yes",$A347,I348="Yes",$A348,I349="Yes",$A349,I350="Yes",$A350,I351="Yes",$A351))</f>
        <v>Doctor</v>
      </c>
      <c r="J344" s="443" t="str" cm="1">
        <f t="array" ref="J344">IF(COUNTIF(J345:J351,"Yes")&lt;1,"Don't Know",_xlfn.IFS(J345="Yes",$A345,J346="Yes",$A346,J347="Yes",$A347,J348="Yes",$A348,J349="Yes",$A349,J350="Yes",$A350,J351="Yes",$A351))</f>
        <v>Don't Know</v>
      </c>
      <c r="K344" s="443" t="str" cm="1">
        <f t="array" ref="K344">IF(COUNTIF(K345:K351,"Yes")&lt;1,"Don't Know",_xlfn.IFS(K345="Yes",$A345,K346="Yes",$A346,K347="Yes",$A347,K348="Yes",$A348,K349="Yes",$A349,K350="Yes",$A350,K351="Yes",$A351))</f>
        <v>Doctor</v>
      </c>
      <c r="L344" s="443" t="str" cm="1">
        <f t="array" ref="L344">IF(COUNTIF(L345:L351,"Yes")&lt;1,"Don't Know",_xlfn.IFS(L345="Yes",$A345,L346="Yes",$A346,L347="Yes",$A347,L348="Yes",$A348,L349="Yes",$A349,L350="Yes",$A350,L351="Yes",$A351))</f>
        <v>Doctor</v>
      </c>
      <c r="M344" s="443" t="str" cm="1">
        <f t="array" ref="M344">IF(COUNTIF(M345:M351,"Yes")&lt;1,"Don't Know",_xlfn.IFS(M345="Yes",$A345,M346="Yes",$A346,M347="Yes",$A347,M348="Yes",$A348,M349="Yes",$A349,M350="Yes",$A350,M351="Yes",$A351))</f>
        <v>Don't Know</v>
      </c>
      <c r="N344" s="443" t="str" cm="1">
        <f t="array" ref="N344">IF(COUNTIF(N345:N351,"Yes")&lt;1,"Don't Know",_xlfn.IFS(N345="Yes",$A345,N346="Yes",$A346,N347="Yes",$A347,N348="Yes",$A348,N349="Yes",$A349,N350="Yes",$A350,N351="Yes",$A351))</f>
        <v>Doctor</v>
      </c>
      <c r="O344" s="443" t="str" cm="1">
        <f t="array" ref="O344">IF(COUNTIF(O345:O351,"Yes")&lt;1,"Don't Know",_xlfn.IFS(O345="Yes",$A345,O346="Yes",$A346,O347="Yes",$A347,O348="Yes",$A348,O349="Yes",$A349,O350="Yes",$A350,O351="Yes",$A351))</f>
        <v>Doctor</v>
      </c>
      <c r="P344" s="443" t="str" cm="1">
        <f t="array" ref="P344">IF(COUNTIF(P345:P351,"Yes")&lt;1,"Don't Know",_xlfn.IFS(P345="Yes",$A345,P346="Yes",$A346,P347="Yes",$A347,P348="Yes",$A348,P349="Yes",$A349,P350="Yes",$A350,P351="Yes",$A351))</f>
        <v>Doctor</v>
      </c>
      <c r="Q344" s="443" t="str" cm="1">
        <f t="array" ref="Q344">IF(COUNTIF(Q345:Q351,"Yes")&lt;1,"Don't Know",_xlfn.IFS(Q345="Yes",$A345,Q346="Yes",$A346,Q347="Yes",$A347,Q348="Yes",$A348,Q349="Yes",$A349,Q350="Yes",$A350,Q351="Yes",$A351))</f>
        <v>Doctor</v>
      </c>
      <c r="R344" s="443" t="str" cm="1">
        <f t="array" ref="R344">IF(COUNTIF(R345:R351,"Yes")&lt;1,"Don't Know",_xlfn.IFS(R345="Yes",$A345,R346="Yes",$A346,R347="Yes",$A347,R348="Yes",$A348,R349="Yes",$A349,R350="Yes",$A350,R351="Yes",$A351))</f>
        <v>Doctor</v>
      </c>
      <c r="S344" s="443" t="str" cm="1">
        <f t="array" ref="S344">IF(COUNTIF(S345:S351,"Yes")&lt;1,"Don't Know",_xlfn.IFS(S345="Yes",$A345,S346="Yes",$A346,S347="Yes",$A347,S348="Yes",$A348,S349="Yes",$A349,S350="Yes",$A350,S351="Yes",$A351))</f>
        <v>Doctor</v>
      </c>
      <c r="T344" s="443" t="str" cm="1">
        <f t="array" ref="T344">IF(COUNTIF(T345:T351,"Yes")&lt;1,"Don't Know",_xlfn.IFS(T345="Yes",$A345,T346="Yes",$A346,T347="Yes",$A347,T348="Yes",$A348,T349="Yes",$A349,T350="Yes",$A350,T351="Yes",$A351))</f>
        <v>Doctor</v>
      </c>
      <c r="U344" s="443" t="str" cm="1">
        <f t="array" ref="U344">IF(COUNTIF(U345:U351,"Yes")&lt;1,"Don't Know",_xlfn.IFS(U345="Yes",$A345,U346="Yes",$A346,U347="Yes",$A347,U348="Yes",$A348,U349="Yes",$A349,U350="Yes",$A350,U351="Yes",$A351))</f>
        <v>Doctor</v>
      </c>
      <c r="V344" s="443" t="str" cm="1">
        <f t="array" ref="V344">IF(COUNTIF(V345:V351,"Yes")&lt;1,"Don't Know",_xlfn.IFS(V345="Yes",$A345,V346="Yes",$A346,V347="Yes",$A347,V348="Yes",$A348,V349="Yes",$A349,V350="Yes",$A350,V351="Yes",$A351))</f>
        <v>Doctor</v>
      </c>
      <c r="W344" s="443" t="str" cm="1">
        <f t="array" ref="W344">IF(COUNTIF(W345:W351,"Yes")&lt;1,"Don't Know",_xlfn.IFS(W345="Yes",$A345,W346="Yes",$A346,W347="Yes",$A347,W348="Yes",$A348,W349="Yes",$A349,W350="Yes",$A350,W351="Yes",$A351))</f>
        <v>Doctor</v>
      </c>
      <c r="X344" s="443" t="str" cm="1">
        <f t="array" ref="X344">IF(COUNTIF(X345:X351,"Yes")&lt;1,"Don't Know",_xlfn.IFS(X345="Yes",$A345,X346="Yes",$A346,X347="Yes",$A347,X348="Yes",$A348,X349="Yes",$A349,X350="Yes",$A350,X351="Yes",$A351))</f>
        <v>Clinical officer</v>
      </c>
      <c r="Y344" s="443" t="str" cm="1">
        <f t="array" ref="Y344">IF(COUNTIF(Y345:Y351,"Yes")&lt;1,"Don't Know",_xlfn.IFS(Y345="Yes",$A345,Y346="Yes",$A346,Y347="Yes",$A347,Y348="Yes",$A348,Y349="Yes",$A349,Y350="Yes",$A350,Y351="Yes",$A351))</f>
        <v>Doctor</v>
      </c>
      <c r="Z344" s="443" t="str" cm="1">
        <f t="array" ref="Z344">IF(COUNTIF(Z345:Z351,"Yes")&lt;1,"Don't Know",_xlfn.IFS(Z345="Yes",$A345,Z346="Yes",$A346,Z347="Yes",$A347,Z348="Yes",$A348,Z349="Yes",$A349,Z350="Yes",$A350,Z351="Yes",$A351))</f>
        <v>Doctor</v>
      </c>
      <c r="AA344" s="443" t="str" cm="1">
        <f t="array" ref="AA344">IF(COUNTIF(AA345:AA351,"Yes")&lt;1,"Don't Know",_xlfn.IFS(AA345="Yes",$A345,AA346="Yes",$A346,AA347="Yes",$A347,AA348="Yes",$A348,AA349="Yes",$A349,AA350="Yes",$A350,AA351="Yes",$A351))</f>
        <v>Doctor</v>
      </c>
      <c r="AB344" s="443" t="str" cm="1">
        <f t="array" ref="AB344">IF(COUNTIF(AB345:AB351,"Yes")&lt;1,"Don't Know",_xlfn.IFS(AB345="Yes",$A345,AB346="Yes",$A346,AB347="Yes",$A347,AB348="Yes",$A348,AB349="Yes",$A349,AB350="Yes",$A350,AB351="Yes",$A351))</f>
        <v>Clinical officer</v>
      </c>
      <c r="AC344" s="443" t="str" cm="1">
        <f t="array" ref="AC344">IF(COUNTIF(AC345:AC351,"Yes")&lt;1,"Don't Know",_xlfn.IFS(AC345="Yes",$A345,AC346="Yes",$A346,AC347="Yes",$A347,AC348="Yes",$A348,AC349="Yes",$A349,AC350="Yes",$A350,AC351="Yes",$A351))</f>
        <v>Doctor</v>
      </c>
      <c r="AD344" s="443" t="str" cm="1">
        <f t="array" ref="AD344">IF(COUNTIF(AD345:AD351,"Yes")&lt;1,"Don't Know",_xlfn.IFS(AD345="Yes",$A345,AD346="Yes",$A346,AD347="Yes",$A347,AD348="Yes",$A348,AD349="Yes",$A349,AD350="Yes",$A350,AD351="Yes",$A351))</f>
        <v>Don't Know</v>
      </c>
      <c r="AE344" s="443" t="str" cm="1">
        <f t="array" ref="AE344">IF(COUNTIF(AE345:AE351,"Yes")&lt;1,"Don't Know",_xlfn.IFS(AE345="Yes",$A345,AE346="Yes",$A346,AE347="Yes",$A347,AE348="Yes",$A348,AE349="Yes",$A349,AE350="Yes",$A350,AE351="Yes",$A351))</f>
        <v>Doctor</v>
      </c>
      <c r="AF344" s="443" t="str" cm="1">
        <f t="array" ref="AF344">IF(COUNTIF(AF345:AF351,"Yes")&lt;1,"Don't Know",_xlfn.IFS(AF345="Yes",$A345,AF346="Yes",$A346,AF347="Yes",$A347,AF348="Yes",$A348,AF349="Yes",$A349,AF350="Yes",$A350,AF351="Yes",$A351))</f>
        <v>Clinical officer</v>
      </c>
      <c r="AG344" s="443" t="str" cm="1">
        <f t="array" ref="AG344">IF(COUNTIF(AG345:AG351,"Yes")&lt;1,"Don't Know",_xlfn.IFS(AG345="Yes",$A345,AG346="Yes",$A346,AG347="Yes",$A347,AG348="Yes",$A348,AG349="Yes",$A349,AG350="Yes",$A350,AG351="Yes",$A351))</f>
        <v>Doctor</v>
      </c>
      <c r="AH344" s="443" t="str" cm="1">
        <f t="array" ref="AH344">IF(COUNTIF(AH345:AH351,"Yes")&lt;1,"Don't Know",_xlfn.IFS(AH345="Yes",$A345,AH346="Yes",$A346,AH347="Yes",$A347,AH348="Yes",$A348,AH349="Yes",$A349,AH350="Yes",$A350,AH351="Yes",$A351))</f>
        <v>Doctor</v>
      </c>
      <c r="AI344" s="443" t="str" cm="1">
        <f t="array" ref="AI344">IF(COUNTIF(AI345:AI351,"Yes")&lt;1,"Don't Know",_xlfn.IFS(AI345="Yes",$A345,AI346="Yes",$A346,AI347="Yes",$A347,AI348="Yes",$A348,AI349="Yes",$A349,AI350="Yes",$A350,AI351="Yes",$A351))</f>
        <v>Doctor</v>
      </c>
      <c r="AJ344" s="443" t="str" cm="1">
        <f t="array" ref="AJ344">IF(COUNTIF(AJ345:AJ351,"Yes")&lt;1,"Don't Know",_xlfn.IFS(AJ345="Yes",$A345,AJ346="Yes",$A346,AJ347="Yes",$A347,AJ348="Yes",$A348,AJ349="Yes",$A349,AJ350="Yes",$A350,AJ351="Yes",$A351))</f>
        <v>Doctor</v>
      </c>
      <c r="AK344" s="443" t="str" cm="1">
        <f t="array" ref="AK344">IF(COUNTIF(AK345:AK351,"Yes")&lt;1,"Don't Know",_xlfn.IFS(AK345="Yes",$A345,AK346="Yes",$A346,AK347="Yes",$A347,AK348="Yes",$A348,AK349="Yes",$A349,AK350="Yes",$A350,AK351="Yes",$A351))</f>
        <v>Doctor</v>
      </c>
      <c r="AL344" s="443" t="str" cm="1">
        <f t="array" ref="AL344">IF(COUNTIF(AL345:AL351,"Yes")&lt;1,"Don't Know",_xlfn.IFS(AL345="Yes",$A345,AL346="Yes",$A346,AL347="Yes",$A347,AL348="Yes",$A348,AL349="Yes",$A349,AL350="Yes",$A350,AL351="Yes",$A351))</f>
        <v>Doctor</v>
      </c>
      <c r="AM344" s="443" t="str" cm="1">
        <f t="array" ref="AM344">IF(COUNTIF(AM345:AM351,"Yes")&lt;1,"Don't Know",_xlfn.IFS(AM345="Yes",$A345,AM346="Yes",$A346,AM347="Yes",$A347,AM348="Yes",$A348,AM349="Yes",$A349,AM350="Yes",$A350,AM351="Yes",$A351))</f>
        <v>Doctor</v>
      </c>
      <c r="AN344" s="443" t="str" cm="1">
        <f t="array" ref="AN344">IF(COUNTIF(AN345:AN351,"Yes")&lt;1,"Don't Know",_xlfn.IFS(AN345="Yes",$A345,AN346="Yes",$A346,AN347="Yes",$A347,AN348="Yes",$A348,AN349="Yes",$A349,AN350="Yes",$A350,AN351="Yes",$A351))</f>
        <v>Doctor</v>
      </c>
      <c r="AO344" s="443" t="str" cm="1">
        <f t="array" ref="AO344">IF(COUNTIF(AO345:AO351,"Yes")&lt;1,"Don't Know",_xlfn.IFS(AO345="Yes",$A345,AO346="Yes",$A346,AO347="Yes",$A347,AO348="Yes",$A348,AO349="Yes",$A349,AO350="Yes",$A350,AO351="Yes",$A351))</f>
        <v>Doctor</v>
      </c>
      <c r="AP344" s="443" t="str" cm="1">
        <f t="array" ref="AP344">IF(COUNTIF(AP345:AP351,"Yes")&lt;1,"Don't Know",_xlfn.IFS(AP345="Yes",$A345,AP346="Yes",$A346,AP347="Yes",$A347,AP348="Yes",$A348,AP349="Yes",$A349,AP350="Yes",$A350,AP351="Yes",$A351))</f>
        <v>Doctor</v>
      </c>
      <c r="AQ344" s="443" t="str" cm="1">
        <f t="array" ref="AQ344">IF(COUNTIF(AQ345:AQ351,"Yes")&lt;1,"Don't Know",_xlfn.IFS(AQ345="Yes",$A345,AQ346="Yes",$A346,AQ347="Yes",$A347,AQ348="Yes",$A348,AQ349="Yes",$A349,AQ350="Yes",$A350,AQ351="Yes",$A351))</f>
        <v>Doctor</v>
      </c>
      <c r="AR344" s="443" t="str" cm="1">
        <f t="array" ref="AR344">IF(COUNTIF(AR345:AR351,"Yes")&lt;1,"Don't Know",_xlfn.IFS(AR345="Yes",$A345,AR346="Yes",$A346,AR347="Yes",$A347,AR348="Yes",$A348,AR349="Yes",$A349,AR350="Yes",$A350,AR351="Yes",$A351))</f>
        <v>Don't Know</v>
      </c>
      <c r="AS344" s="443" t="str" cm="1">
        <f t="array" ref="AS344">IF(COUNTIF(AS345:AS351,"Yes")&lt;1,"Don't Know",_xlfn.IFS(AS345="Yes",$A345,AS346="Yes",$A346,AS347="Yes",$A347,AS348="Yes",$A348,AS349="Yes",$A349,AS350="Yes",$A350,AS351="Yes",$A351))</f>
        <v>Doctor</v>
      </c>
      <c r="AT344" s="443" t="str" cm="1">
        <f t="array" ref="AT344">IF(COUNTIF(AT345:AT351,"Yes")&lt;1,"Don't Know",_xlfn.IFS(AT345="Yes",$A345,AT346="Yes",$A346,AT347="Yes",$A347,AT348="Yes",$A348,AT349="Yes",$A349,AT350="Yes",$A350,AT351="Yes",$A351))</f>
        <v>Nurse</v>
      </c>
    </row>
    <row r="345" spans="1:46" ht="15">
      <c r="A345" s="387" t="s">
        <v>474</v>
      </c>
      <c r="B345" s="560">
        <v>0</v>
      </c>
      <c r="C345" s="375">
        <f t="shared" ref="C345:C351" si="232">COUNTIF(E345:AT345,"Yes")</f>
        <v>0</v>
      </c>
      <c r="D345" s="388">
        <f>SUM($C$345:$C$351)</f>
        <v>36</v>
      </c>
      <c r="E345" s="570" t="s">
        <v>381</v>
      </c>
      <c r="F345" s="562" t="s">
        <v>381</v>
      </c>
      <c r="G345" s="562" t="s">
        <v>381</v>
      </c>
      <c r="H345" s="562" t="s">
        <v>381</v>
      </c>
      <c r="I345" s="562" t="s">
        <v>381</v>
      </c>
      <c r="J345" s="562" t="s">
        <v>381</v>
      </c>
      <c r="K345" s="562" t="s">
        <v>381</v>
      </c>
      <c r="L345" s="571" t="s">
        <v>381</v>
      </c>
      <c r="M345" s="562" t="s">
        <v>381</v>
      </c>
      <c r="N345" s="562" t="s">
        <v>381</v>
      </c>
      <c r="O345" s="562" t="s">
        <v>381</v>
      </c>
      <c r="P345" s="562" t="s">
        <v>381</v>
      </c>
      <c r="Q345" s="562" t="s">
        <v>381</v>
      </c>
      <c r="R345" s="562" t="s">
        <v>381</v>
      </c>
      <c r="S345" s="562" t="s">
        <v>381</v>
      </c>
      <c r="T345" s="562" t="s">
        <v>381</v>
      </c>
      <c r="U345" s="571" t="s">
        <v>381</v>
      </c>
      <c r="V345" s="572" t="s">
        <v>381</v>
      </c>
      <c r="W345" s="570" t="s">
        <v>381</v>
      </c>
      <c r="X345" s="562" t="s">
        <v>381</v>
      </c>
      <c r="Y345" s="562" t="s">
        <v>381</v>
      </c>
      <c r="Z345" s="562" t="s">
        <v>381</v>
      </c>
      <c r="AA345" s="465" t="s">
        <v>381</v>
      </c>
      <c r="AB345" s="562" t="s">
        <v>381</v>
      </c>
      <c r="AC345" s="562" t="s">
        <v>381</v>
      </c>
      <c r="AD345" s="562" t="s">
        <v>381</v>
      </c>
      <c r="AE345" s="573" t="s">
        <v>381</v>
      </c>
      <c r="AF345" s="562" t="s">
        <v>381</v>
      </c>
      <c r="AG345" s="562" t="s">
        <v>381</v>
      </c>
      <c r="AH345" s="562" t="s">
        <v>381</v>
      </c>
      <c r="AI345" s="562" t="s">
        <v>381</v>
      </c>
      <c r="AJ345" s="562" t="s">
        <v>381</v>
      </c>
      <c r="AK345" s="562" t="s">
        <v>381</v>
      </c>
      <c r="AL345" s="562" t="s">
        <v>381</v>
      </c>
      <c r="AM345" s="562" t="s">
        <v>381</v>
      </c>
      <c r="AN345" s="562" t="s">
        <v>381</v>
      </c>
      <c r="AO345" s="562" t="s">
        <v>381</v>
      </c>
      <c r="AP345" s="562" t="s">
        <v>381</v>
      </c>
      <c r="AQ345" s="562" t="s">
        <v>381</v>
      </c>
      <c r="AR345" s="562" t="s">
        <v>381</v>
      </c>
      <c r="AS345" s="562" t="s">
        <v>381</v>
      </c>
      <c r="AT345" s="562" t="s">
        <v>381</v>
      </c>
    </row>
    <row r="346" spans="1:46" ht="15">
      <c r="A346" s="387" t="s">
        <v>475</v>
      </c>
      <c r="B346" s="560">
        <v>0</v>
      </c>
      <c r="C346" s="375">
        <f t="shared" si="232"/>
        <v>0</v>
      </c>
      <c r="D346" s="388">
        <f t="shared" ref="D346:D351" si="233">SUM($C$345:$C$351)</f>
        <v>36</v>
      </c>
      <c r="E346" s="561" t="s">
        <v>381</v>
      </c>
      <c r="F346" s="465" t="s">
        <v>381</v>
      </c>
      <c r="G346" s="465" t="s">
        <v>381</v>
      </c>
      <c r="H346" s="465" t="s">
        <v>381</v>
      </c>
      <c r="I346" s="465" t="s">
        <v>381</v>
      </c>
      <c r="J346" s="465" t="s">
        <v>381</v>
      </c>
      <c r="K346" s="465" t="s">
        <v>381</v>
      </c>
      <c r="L346" s="563" t="s">
        <v>381</v>
      </c>
      <c r="M346" s="465" t="s">
        <v>381</v>
      </c>
      <c r="N346" s="465" t="s">
        <v>381</v>
      </c>
      <c r="O346" s="465" t="s">
        <v>381</v>
      </c>
      <c r="P346" s="465" t="s">
        <v>381</v>
      </c>
      <c r="Q346" s="465" t="s">
        <v>381</v>
      </c>
      <c r="R346" s="465" t="s">
        <v>381</v>
      </c>
      <c r="S346" s="465" t="s">
        <v>381</v>
      </c>
      <c r="T346" s="465" t="s">
        <v>381</v>
      </c>
      <c r="U346" s="563" t="s">
        <v>381</v>
      </c>
      <c r="V346" s="564" t="s">
        <v>381</v>
      </c>
      <c r="W346" s="561" t="s">
        <v>381</v>
      </c>
      <c r="X346" s="465" t="s">
        <v>381</v>
      </c>
      <c r="Y346" s="465" t="s">
        <v>381</v>
      </c>
      <c r="Z346" s="465" t="s">
        <v>381</v>
      </c>
      <c r="AA346" s="465" t="s">
        <v>381</v>
      </c>
      <c r="AB346" s="465" t="s">
        <v>381</v>
      </c>
      <c r="AC346" s="465" t="s">
        <v>381</v>
      </c>
      <c r="AD346" s="465" t="s">
        <v>381</v>
      </c>
      <c r="AE346" s="565" t="s">
        <v>381</v>
      </c>
      <c r="AF346" s="465" t="s">
        <v>381</v>
      </c>
      <c r="AG346" s="465" t="s">
        <v>381</v>
      </c>
      <c r="AH346" s="465" t="s">
        <v>381</v>
      </c>
      <c r="AI346" s="465" t="s">
        <v>381</v>
      </c>
      <c r="AJ346" s="465" t="s">
        <v>381</v>
      </c>
      <c r="AK346" s="465" t="s">
        <v>381</v>
      </c>
      <c r="AL346" s="465" t="s">
        <v>381</v>
      </c>
      <c r="AM346" s="465" t="s">
        <v>381</v>
      </c>
      <c r="AN346" s="465" t="s">
        <v>381</v>
      </c>
      <c r="AO346" s="465" t="s">
        <v>381</v>
      </c>
      <c r="AP346" s="465" t="s">
        <v>381</v>
      </c>
      <c r="AQ346" s="465" t="s">
        <v>381</v>
      </c>
      <c r="AR346" s="465" t="s">
        <v>381</v>
      </c>
      <c r="AS346" s="465" t="s">
        <v>381</v>
      </c>
      <c r="AT346" s="465" t="s">
        <v>381</v>
      </c>
    </row>
    <row r="347" spans="1:46" ht="15">
      <c r="A347" s="387" t="s">
        <v>476</v>
      </c>
      <c r="B347" s="560">
        <v>0</v>
      </c>
      <c r="C347" s="375">
        <f t="shared" si="232"/>
        <v>0</v>
      </c>
      <c r="D347" s="388">
        <f t="shared" si="233"/>
        <v>36</v>
      </c>
      <c r="E347" s="561" t="s">
        <v>381</v>
      </c>
      <c r="F347" s="465" t="s">
        <v>381</v>
      </c>
      <c r="G347" s="465" t="s">
        <v>381</v>
      </c>
      <c r="H347" s="465" t="s">
        <v>381</v>
      </c>
      <c r="I347" s="465" t="s">
        <v>381</v>
      </c>
      <c r="J347" s="465" t="s">
        <v>381</v>
      </c>
      <c r="K347" s="465" t="s">
        <v>381</v>
      </c>
      <c r="L347" s="563" t="s">
        <v>381</v>
      </c>
      <c r="M347" s="465" t="s">
        <v>381</v>
      </c>
      <c r="N347" s="465" t="s">
        <v>381</v>
      </c>
      <c r="O347" s="465" t="s">
        <v>381</v>
      </c>
      <c r="P347" s="465" t="s">
        <v>381</v>
      </c>
      <c r="Q347" s="465" t="s">
        <v>381</v>
      </c>
      <c r="R347" s="465" t="s">
        <v>381</v>
      </c>
      <c r="S347" s="465" t="s">
        <v>381</v>
      </c>
      <c r="T347" s="465" t="s">
        <v>381</v>
      </c>
      <c r="U347" s="563" t="s">
        <v>381</v>
      </c>
      <c r="V347" s="564" t="s">
        <v>381</v>
      </c>
      <c r="W347" s="561" t="s">
        <v>381</v>
      </c>
      <c r="X347" s="465" t="s">
        <v>381</v>
      </c>
      <c r="Y347" s="465" t="s">
        <v>381</v>
      </c>
      <c r="Z347" s="465" t="s">
        <v>381</v>
      </c>
      <c r="AA347" s="465" t="s">
        <v>381</v>
      </c>
      <c r="AB347" s="465" t="s">
        <v>381</v>
      </c>
      <c r="AC347" s="465" t="s">
        <v>381</v>
      </c>
      <c r="AD347" s="465" t="s">
        <v>381</v>
      </c>
      <c r="AE347" s="565" t="s">
        <v>381</v>
      </c>
      <c r="AF347" s="465" t="s">
        <v>381</v>
      </c>
      <c r="AG347" s="465" t="s">
        <v>381</v>
      </c>
      <c r="AH347" s="465" t="s">
        <v>381</v>
      </c>
      <c r="AI347" s="465" t="s">
        <v>381</v>
      </c>
      <c r="AJ347" s="465" t="s">
        <v>381</v>
      </c>
      <c r="AK347" s="465" t="s">
        <v>381</v>
      </c>
      <c r="AL347" s="465" t="s">
        <v>381</v>
      </c>
      <c r="AM347" s="465" t="s">
        <v>381</v>
      </c>
      <c r="AN347" s="465" t="s">
        <v>381</v>
      </c>
      <c r="AO347" s="465" t="s">
        <v>381</v>
      </c>
      <c r="AP347" s="465" t="s">
        <v>381</v>
      </c>
      <c r="AQ347" s="465" t="s">
        <v>381</v>
      </c>
      <c r="AR347" s="465" t="s">
        <v>381</v>
      </c>
      <c r="AS347" s="465" t="s">
        <v>381</v>
      </c>
      <c r="AT347" s="465" t="s">
        <v>381</v>
      </c>
    </row>
    <row r="348" spans="1:46" ht="15">
      <c r="A348" s="387" t="s">
        <v>152</v>
      </c>
      <c r="B348" s="560">
        <v>2.7777777777777776E-2</v>
      </c>
      <c r="C348" s="375">
        <f t="shared" si="232"/>
        <v>1</v>
      </c>
      <c r="D348" s="388">
        <f t="shared" si="233"/>
        <v>36</v>
      </c>
      <c r="E348" s="561" t="s">
        <v>381</v>
      </c>
      <c r="F348" s="465" t="s">
        <v>381</v>
      </c>
      <c r="G348" s="465" t="s">
        <v>381</v>
      </c>
      <c r="H348" s="465" t="s">
        <v>381</v>
      </c>
      <c r="I348" s="465" t="s">
        <v>381</v>
      </c>
      <c r="J348" s="465" t="s">
        <v>381</v>
      </c>
      <c r="K348" s="465" t="s">
        <v>381</v>
      </c>
      <c r="L348" s="563" t="s">
        <v>381</v>
      </c>
      <c r="M348" s="465" t="s">
        <v>381</v>
      </c>
      <c r="N348" s="465" t="s">
        <v>381</v>
      </c>
      <c r="O348" s="465" t="s">
        <v>381</v>
      </c>
      <c r="P348" s="465" t="s">
        <v>381</v>
      </c>
      <c r="Q348" s="465" t="s">
        <v>381</v>
      </c>
      <c r="R348" s="465" t="s">
        <v>381</v>
      </c>
      <c r="S348" s="465" t="s">
        <v>381</v>
      </c>
      <c r="T348" s="465" t="s">
        <v>381</v>
      </c>
      <c r="U348" s="563" t="s">
        <v>381</v>
      </c>
      <c r="V348" s="564" t="s">
        <v>381</v>
      </c>
      <c r="W348" s="561" t="s">
        <v>381</v>
      </c>
      <c r="X348" s="465" t="s">
        <v>381</v>
      </c>
      <c r="Y348" s="465" t="s">
        <v>381</v>
      </c>
      <c r="Z348" s="465" t="s">
        <v>381</v>
      </c>
      <c r="AA348" s="465" t="s">
        <v>381</v>
      </c>
      <c r="AB348" s="465" t="s">
        <v>381</v>
      </c>
      <c r="AC348" s="465" t="s">
        <v>381</v>
      </c>
      <c r="AD348" s="465" t="s">
        <v>381</v>
      </c>
      <c r="AE348" s="565" t="s">
        <v>381</v>
      </c>
      <c r="AF348" s="465" t="s">
        <v>381</v>
      </c>
      <c r="AG348" s="465" t="s">
        <v>381</v>
      </c>
      <c r="AH348" s="465" t="s">
        <v>381</v>
      </c>
      <c r="AI348" s="465" t="s">
        <v>381</v>
      </c>
      <c r="AJ348" s="465" t="s">
        <v>381</v>
      </c>
      <c r="AK348" s="465" t="s">
        <v>381</v>
      </c>
      <c r="AL348" s="465" t="s">
        <v>381</v>
      </c>
      <c r="AM348" s="465" t="s">
        <v>381</v>
      </c>
      <c r="AN348" s="465" t="s">
        <v>381</v>
      </c>
      <c r="AO348" s="465" t="s">
        <v>381</v>
      </c>
      <c r="AP348" s="465" t="s">
        <v>381</v>
      </c>
      <c r="AQ348" s="465" t="s">
        <v>381</v>
      </c>
      <c r="AR348" s="465" t="s">
        <v>381</v>
      </c>
      <c r="AS348" s="465" t="s">
        <v>381</v>
      </c>
      <c r="AT348" s="465" t="s">
        <v>52</v>
      </c>
    </row>
    <row r="349" spans="1:46" ht="15">
      <c r="A349" s="387" t="s">
        <v>153</v>
      </c>
      <c r="B349" s="560">
        <v>0</v>
      </c>
      <c r="C349" s="375">
        <f t="shared" si="232"/>
        <v>0</v>
      </c>
      <c r="D349" s="388">
        <f t="shared" si="233"/>
        <v>36</v>
      </c>
      <c r="E349" s="561" t="s">
        <v>381</v>
      </c>
      <c r="F349" s="465" t="s">
        <v>381</v>
      </c>
      <c r="G349" s="465" t="s">
        <v>381</v>
      </c>
      <c r="H349" s="465" t="s">
        <v>381</v>
      </c>
      <c r="I349" s="465" t="s">
        <v>381</v>
      </c>
      <c r="J349" s="465" t="s">
        <v>381</v>
      </c>
      <c r="K349" s="465" t="s">
        <v>381</v>
      </c>
      <c r="L349" s="563" t="s">
        <v>381</v>
      </c>
      <c r="M349" s="465" t="s">
        <v>381</v>
      </c>
      <c r="N349" s="465" t="s">
        <v>381</v>
      </c>
      <c r="O349" s="465" t="s">
        <v>381</v>
      </c>
      <c r="P349" s="465" t="s">
        <v>381</v>
      </c>
      <c r="Q349" s="465" t="s">
        <v>381</v>
      </c>
      <c r="R349" s="465" t="s">
        <v>381</v>
      </c>
      <c r="S349" s="465" t="s">
        <v>381</v>
      </c>
      <c r="T349" s="465" t="s">
        <v>381</v>
      </c>
      <c r="U349" s="563" t="s">
        <v>381</v>
      </c>
      <c r="V349" s="564" t="s">
        <v>381</v>
      </c>
      <c r="W349" s="561" t="s">
        <v>381</v>
      </c>
      <c r="X349" s="465" t="s">
        <v>381</v>
      </c>
      <c r="Y349" s="465" t="s">
        <v>381</v>
      </c>
      <c r="Z349" s="465" t="s">
        <v>381</v>
      </c>
      <c r="AA349" s="465" t="s">
        <v>381</v>
      </c>
      <c r="AB349" s="465" t="s">
        <v>381</v>
      </c>
      <c r="AC349" s="465" t="s">
        <v>381</v>
      </c>
      <c r="AD349" s="465" t="s">
        <v>381</v>
      </c>
      <c r="AE349" s="565" t="s">
        <v>381</v>
      </c>
      <c r="AF349" s="465" t="s">
        <v>381</v>
      </c>
      <c r="AG349" s="465" t="s">
        <v>381</v>
      </c>
      <c r="AH349" s="465" t="s">
        <v>381</v>
      </c>
      <c r="AI349" s="465" t="s">
        <v>381</v>
      </c>
      <c r="AJ349" s="465" t="s">
        <v>381</v>
      </c>
      <c r="AK349" s="465" t="s">
        <v>381</v>
      </c>
      <c r="AL349" s="465" t="s">
        <v>381</v>
      </c>
      <c r="AM349" s="465" t="s">
        <v>381</v>
      </c>
      <c r="AN349" s="465" t="s">
        <v>381</v>
      </c>
      <c r="AO349" s="465" t="s">
        <v>381</v>
      </c>
      <c r="AP349" s="465" t="s">
        <v>381</v>
      </c>
      <c r="AQ349" s="465" t="s">
        <v>381</v>
      </c>
      <c r="AR349" s="465" t="s">
        <v>381</v>
      </c>
      <c r="AS349" s="465" t="s">
        <v>381</v>
      </c>
      <c r="AT349" s="465" t="s">
        <v>381</v>
      </c>
    </row>
    <row r="350" spans="1:46" ht="15">
      <c r="A350" s="387" t="s">
        <v>477</v>
      </c>
      <c r="B350" s="560">
        <v>8.3333333333333329E-2</v>
      </c>
      <c r="C350" s="375">
        <f t="shared" si="232"/>
        <v>3</v>
      </c>
      <c r="D350" s="388">
        <f t="shared" si="233"/>
        <v>36</v>
      </c>
      <c r="E350" s="561" t="s">
        <v>381</v>
      </c>
      <c r="F350" s="465" t="s">
        <v>381</v>
      </c>
      <c r="G350" s="465" t="s">
        <v>381</v>
      </c>
      <c r="H350" s="465" t="s">
        <v>381</v>
      </c>
      <c r="I350" s="465" t="s">
        <v>381</v>
      </c>
      <c r="J350" s="465" t="s">
        <v>381</v>
      </c>
      <c r="K350" s="465" t="s">
        <v>381</v>
      </c>
      <c r="L350" s="563" t="s">
        <v>381</v>
      </c>
      <c r="M350" s="465" t="s">
        <v>381</v>
      </c>
      <c r="N350" s="465" t="s">
        <v>381</v>
      </c>
      <c r="O350" s="465" t="s">
        <v>381</v>
      </c>
      <c r="P350" s="465" t="s">
        <v>381</v>
      </c>
      <c r="Q350" s="465" t="s">
        <v>381</v>
      </c>
      <c r="R350" s="465" t="s">
        <v>381</v>
      </c>
      <c r="S350" s="465" t="s">
        <v>381</v>
      </c>
      <c r="T350" s="465" t="s">
        <v>381</v>
      </c>
      <c r="U350" s="563" t="s">
        <v>381</v>
      </c>
      <c r="V350" s="564" t="s">
        <v>381</v>
      </c>
      <c r="W350" s="561" t="s">
        <v>381</v>
      </c>
      <c r="X350" s="465" t="s">
        <v>52</v>
      </c>
      <c r="Y350" s="465" t="s">
        <v>381</v>
      </c>
      <c r="Z350" s="465" t="s">
        <v>381</v>
      </c>
      <c r="AA350" s="465" t="s">
        <v>381</v>
      </c>
      <c r="AB350" s="465" t="s">
        <v>52</v>
      </c>
      <c r="AC350" s="465" t="s">
        <v>381</v>
      </c>
      <c r="AD350" s="465" t="s">
        <v>381</v>
      </c>
      <c r="AE350" s="565" t="s">
        <v>381</v>
      </c>
      <c r="AF350" s="465" t="s">
        <v>52</v>
      </c>
      <c r="AG350" s="465" t="s">
        <v>381</v>
      </c>
      <c r="AH350" s="465" t="s">
        <v>381</v>
      </c>
      <c r="AI350" s="465" t="s">
        <v>381</v>
      </c>
      <c r="AJ350" s="465" t="s">
        <v>381</v>
      </c>
      <c r="AK350" s="465" t="s">
        <v>381</v>
      </c>
      <c r="AL350" s="465" t="s">
        <v>381</v>
      </c>
      <c r="AM350" s="465" t="s">
        <v>381</v>
      </c>
      <c r="AN350" s="465" t="s">
        <v>381</v>
      </c>
      <c r="AO350" s="465" t="s">
        <v>381</v>
      </c>
      <c r="AP350" s="465" t="s">
        <v>381</v>
      </c>
      <c r="AQ350" s="465" t="s">
        <v>381</v>
      </c>
      <c r="AR350" s="465" t="s">
        <v>381</v>
      </c>
      <c r="AS350" s="465" t="s">
        <v>381</v>
      </c>
      <c r="AT350" s="465" t="s">
        <v>381</v>
      </c>
    </row>
    <row r="351" spans="1:46" ht="15">
      <c r="A351" s="442" t="s">
        <v>154</v>
      </c>
      <c r="B351" s="560">
        <v>0.88888888888888884</v>
      </c>
      <c r="C351" s="375">
        <f t="shared" si="232"/>
        <v>32</v>
      </c>
      <c r="D351" s="388">
        <f t="shared" si="233"/>
        <v>36</v>
      </c>
      <c r="E351" s="566" t="s">
        <v>381</v>
      </c>
      <c r="F351" s="505" t="s">
        <v>381</v>
      </c>
      <c r="G351" s="505" t="s">
        <v>52</v>
      </c>
      <c r="H351" s="505" t="s">
        <v>52</v>
      </c>
      <c r="I351" s="505" t="s">
        <v>52</v>
      </c>
      <c r="J351" s="505" t="s">
        <v>381</v>
      </c>
      <c r="K351" s="505" t="s">
        <v>52</v>
      </c>
      <c r="L351" s="567" t="s">
        <v>52</v>
      </c>
      <c r="M351" s="505" t="s">
        <v>381</v>
      </c>
      <c r="N351" s="505" t="s">
        <v>52</v>
      </c>
      <c r="O351" s="505" t="s">
        <v>52</v>
      </c>
      <c r="P351" s="505" t="s">
        <v>52</v>
      </c>
      <c r="Q351" s="505" t="s">
        <v>52</v>
      </c>
      <c r="R351" s="505" t="s">
        <v>52</v>
      </c>
      <c r="S351" s="505" t="s">
        <v>52</v>
      </c>
      <c r="T351" s="505" t="s">
        <v>52</v>
      </c>
      <c r="U351" s="567" t="s">
        <v>52</v>
      </c>
      <c r="V351" s="568" t="s">
        <v>52</v>
      </c>
      <c r="W351" s="566" t="s">
        <v>52</v>
      </c>
      <c r="X351" s="505" t="s">
        <v>381</v>
      </c>
      <c r="Y351" s="505" t="s">
        <v>52</v>
      </c>
      <c r="Z351" s="505" t="s">
        <v>52</v>
      </c>
      <c r="AA351" s="505" t="s">
        <v>52</v>
      </c>
      <c r="AB351" s="505" t="s">
        <v>381</v>
      </c>
      <c r="AC351" s="505" t="s">
        <v>52</v>
      </c>
      <c r="AD351" s="505" t="s">
        <v>381</v>
      </c>
      <c r="AE351" s="569" t="s">
        <v>52</v>
      </c>
      <c r="AF351" s="505" t="s">
        <v>381</v>
      </c>
      <c r="AG351" s="505" t="s">
        <v>52</v>
      </c>
      <c r="AH351" s="505" t="s">
        <v>52</v>
      </c>
      <c r="AI351" s="505" t="s">
        <v>52</v>
      </c>
      <c r="AJ351" s="505" t="s">
        <v>52</v>
      </c>
      <c r="AK351" s="505" t="s">
        <v>52</v>
      </c>
      <c r="AL351" s="505" t="s">
        <v>52</v>
      </c>
      <c r="AM351" s="505" t="s">
        <v>52</v>
      </c>
      <c r="AN351" s="505" t="s">
        <v>52</v>
      </c>
      <c r="AO351" s="505" t="s">
        <v>52</v>
      </c>
      <c r="AP351" s="505" t="s">
        <v>52</v>
      </c>
      <c r="AQ351" s="505" t="s">
        <v>52</v>
      </c>
      <c r="AR351" s="505" t="s">
        <v>381</v>
      </c>
      <c r="AS351" s="505" t="s">
        <v>52</v>
      </c>
      <c r="AT351" s="505" t="s">
        <v>381</v>
      </c>
    </row>
    <row r="352" spans="1:46" ht="15">
      <c r="A352" s="534" t="s">
        <v>488</v>
      </c>
      <c r="B352" s="553"/>
      <c r="C352" s="553"/>
      <c r="D352" s="554"/>
      <c r="E352" s="553"/>
      <c r="F352" s="443" t="str" cm="1">
        <f t="array" ref="F352">IF(COUNTIF(F353:F359,"Yes")&lt;1,"Don't Know",_xlfn.IFS(F353="Yes",$A353,F354="Yes",$A354,F355="Yes",$A355,F356="Yes",$A356,F357="Yes",$A357,F358="Yes",$A358,F359="Yes",$A359))</f>
        <v>Don't Know</v>
      </c>
      <c r="G352" s="443" t="str" cm="1">
        <f t="array" ref="G352">IF(COUNTIF(G353:G359,"Yes")&lt;1,"Don't Know",_xlfn.IFS(G353="Yes",$A353,G354="Yes",$A354,G355="Yes",$A355,G356="Yes",$A356,G357="Yes",$A357,G358="Yes",$A358,G359="Yes",$A359))</f>
        <v>Don't Know</v>
      </c>
      <c r="H352" s="443" t="str" cm="1">
        <f t="array" ref="H352">IF(COUNTIF(H353:H359,"Yes")&lt;1,"Don't Know",_xlfn.IFS(H353="Yes",$A353,H354="Yes",$A354,H355="Yes",$A355,H356="Yes",$A356,H357="Yes",$A357,H358="Yes",$A358,H359="Yes",$A359))</f>
        <v>Don't Know</v>
      </c>
      <c r="I352" s="443" t="str" cm="1">
        <f t="array" ref="I352">IF(COUNTIF(I353:I359,"Yes")&lt;1,"Don't Know",_xlfn.IFS(I353="Yes",$A353,I354="Yes",$A354,I355="Yes",$A355,I356="Yes",$A356,I357="Yes",$A357,I358="Yes",$A358,I359="Yes",$A359))</f>
        <v>Don't Know</v>
      </c>
      <c r="J352" s="443" t="str" cm="1">
        <f t="array" ref="J352">IF(COUNTIF(J353:J359,"Yes")&lt;1,"Don't Know",_xlfn.IFS(J353="Yes",$A353,J354="Yes",$A354,J355="Yes",$A355,J356="Yes",$A356,J357="Yes",$A357,J358="Yes",$A358,J359="Yes",$A359))</f>
        <v>Don't Know</v>
      </c>
      <c r="K352" s="443" t="str" cm="1">
        <f t="array" ref="K352">IF(COUNTIF(K353:K359,"Yes")&lt;1,"Don't Know",_xlfn.IFS(K353="Yes",$A353,K354="Yes",$A354,K355="Yes",$A355,K356="Yes",$A356,K357="Yes",$A357,K358="Yes",$A358,K359="Yes",$A359))</f>
        <v>Don't Know</v>
      </c>
      <c r="L352" s="443" t="str" cm="1">
        <f t="array" ref="L352">IF(COUNTIF(L353:L359,"Yes")&lt;1,"Don't Know",_xlfn.IFS(L353="Yes",$A353,L354="Yes",$A354,L355="Yes",$A355,L356="Yes",$A356,L357="Yes",$A357,L358="Yes",$A358,L359="Yes",$A359))</f>
        <v>Don't Know</v>
      </c>
      <c r="M352" s="443" t="str" cm="1">
        <f t="array" ref="M352">IF(COUNTIF(M353:M359,"Yes")&lt;1,"Don't Know",_xlfn.IFS(M353="Yes",$A353,M354="Yes",$A354,M355="Yes",$A355,M356="Yes",$A356,M357="Yes",$A357,M358="Yes",$A358,M359="Yes",$A359))</f>
        <v>Don't Know</v>
      </c>
      <c r="N352" s="443" t="str" cm="1">
        <f t="array" ref="N352">IF(COUNTIF(N353:N359,"Yes")&lt;1,"Don't Know",_xlfn.IFS(N353="Yes",$A353,N354="Yes",$A354,N355="Yes",$A355,N356="Yes",$A356,N357="Yes",$A357,N358="Yes",$A358,N359="Yes",$A359))</f>
        <v>Don't Know</v>
      </c>
      <c r="O352" s="443" t="str" cm="1">
        <f t="array" ref="O352">IF(COUNTIF(O353:O359,"Yes")&lt;1,"Don't Know",_xlfn.IFS(O353="Yes",$A353,O354="Yes",$A354,O355="Yes",$A355,O356="Yes",$A356,O357="Yes",$A357,O358="Yes",$A358,O359="Yes",$A359))</f>
        <v>Don't Know</v>
      </c>
      <c r="P352" s="443" t="str" cm="1">
        <f t="array" ref="P352">IF(COUNTIF(P353:P359,"Yes")&lt;1,"Don't Know",_xlfn.IFS(P353="Yes",$A353,P354="Yes",$A354,P355="Yes",$A355,P356="Yes",$A356,P357="Yes",$A357,P358="Yes",$A358,P359="Yes",$A359))</f>
        <v>Don't Know</v>
      </c>
      <c r="Q352" s="443" t="str" cm="1">
        <f t="array" ref="Q352">IF(COUNTIF(Q353:Q359,"Yes")&lt;1,"Don't Know",_xlfn.IFS(Q353="Yes",$A353,Q354="Yes",$A354,Q355="Yes",$A355,Q356="Yes",$A356,Q357="Yes",$A357,Q358="Yes",$A358,Q359="Yes",$A359))</f>
        <v>Don't Know</v>
      </c>
      <c r="R352" s="443" t="str" cm="1">
        <f t="array" ref="R352">IF(COUNTIF(R353:R359,"Yes")&lt;1,"Don't Know",_xlfn.IFS(R353="Yes",$A353,R354="Yes",$A354,R355="Yes",$A355,R356="Yes",$A356,R357="Yes",$A357,R358="Yes",$A358,R359="Yes",$A359))</f>
        <v>Don't Know</v>
      </c>
      <c r="S352" s="443" t="str" cm="1">
        <f t="array" ref="S352">IF(COUNTIF(S353:S359,"Yes")&lt;1,"Don't Know",_xlfn.IFS(S353="Yes",$A353,S354="Yes",$A354,S355="Yes",$A355,S356="Yes",$A356,S357="Yes",$A357,S358="Yes",$A358,S359="Yes",$A359))</f>
        <v>Don't Know</v>
      </c>
      <c r="T352" s="443" t="str" cm="1">
        <f t="array" ref="T352">IF(COUNTIF(T353:T359,"Yes")&lt;1,"Don't Know",_xlfn.IFS(T353="Yes",$A353,T354="Yes",$A354,T355="Yes",$A355,T356="Yes",$A356,T357="Yes",$A357,T358="Yes",$A358,T359="Yes",$A359))</f>
        <v>Don't Know</v>
      </c>
      <c r="U352" s="443" t="str" cm="1">
        <f t="array" ref="U352">IF(COUNTIF(U353:U359,"Yes")&lt;1,"Don't Know",_xlfn.IFS(U353="Yes",$A353,U354="Yes",$A354,U355="Yes",$A355,U356="Yes",$A356,U357="Yes",$A357,U358="Yes",$A358,U359="Yes",$A359))</f>
        <v>Don't Know</v>
      </c>
      <c r="V352" s="443" t="str" cm="1">
        <f t="array" ref="V352">IF(COUNTIF(V353:V359,"Yes")&lt;1,"Don't Know",_xlfn.IFS(V353="Yes",$A353,V354="Yes",$A354,V355="Yes",$A355,V356="Yes",$A356,V357="Yes",$A357,V358="Yes",$A358,V359="Yes",$A359))</f>
        <v>Don't Know</v>
      </c>
      <c r="W352" s="443" t="str" cm="1">
        <f t="array" ref="W352">IF(COUNTIF(W353:W359,"Yes")&lt;1,"Don't Know",_xlfn.IFS(W353="Yes",$A353,W354="Yes",$A354,W355="Yes",$A355,W356="Yes",$A356,W357="Yes",$A357,W358="Yes",$A358,W359="Yes",$A359))</f>
        <v>Don't Know</v>
      </c>
      <c r="X352" s="443" t="str" cm="1">
        <f t="array" ref="X352">IF(COUNTIF(X353:X359,"Yes")&lt;1,"Don't Know",_xlfn.IFS(X353="Yes",$A353,X354="Yes",$A354,X355="Yes",$A355,X356="Yes",$A356,X357="Yes",$A357,X358="Yes",$A358,X359="Yes",$A359))</f>
        <v>Don't Know</v>
      </c>
      <c r="Y352" s="443" t="str" cm="1">
        <f t="array" ref="Y352">IF(COUNTIF(Y353:Y359,"Yes")&lt;1,"Don't Know",_xlfn.IFS(Y353="Yes",$A353,Y354="Yes",$A354,Y355="Yes",$A355,Y356="Yes",$A356,Y357="Yes",$A357,Y358="Yes",$A358,Y359="Yes",$A359))</f>
        <v>Don't Know</v>
      </c>
      <c r="Z352" s="443" t="str" cm="1">
        <f t="array" ref="Z352">IF(COUNTIF(Z353:Z359,"Yes")&lt;1,"Don't Know",_xlfn.IFS(Z353="Yes",$A353,Z354="Yes",$A354,Z355="Yes",$A355,Z356="Yes",$A356,Z357="Yes",$A357,Z358="Yes",$A358,Z359="Yes",$A359))</f>
        <v>Don't Know</v>
      </c>
      <c r="AA352" s="443" t="str" cm="1">
        <f t="array" ref="AA352">IF(COUNTIF(AA353:AA359,"Yes")&lt;1,"Don't Know",_xlfn.IFS(AA353="Yes",$A353,AA354="Yes",$A354,AA355="Yes",$A355,AA356="Yes",$A356,AA357="Yes",$A357,AA358="Yes",$A358,AA359="Yes",$A359))</f>
        <v>Don't Know</v>
      </c>
      <c r="AB352" s="443" t="str" cm="1">
        <f t="array" ref="AB352">IF(COUNTIF(AB353:AB359,"Yes")&lt;1,"Don't Know",_xlfn.IFS(AB353="Yes",$A353,AB354="Yes",$A354,AB355="Yes",$A355,AB356="Yes",$A356,AB357="Yes",$A357,AB358="Yes",$A358,AB359="Yes",$A359))</f>
        <v>Don't Know</v>
      </c>
      <c r="AC352" s="443" t="str" cm="1">
        <f t="array" ref="AC352">IF(COUNTIF(AC353:AC359,"Yes")&lt;1,"Don't Know",_xlfn.IFS(AC353="Yes",$A353,AC354="Yes",$A354,AC355="Yes",$A355,AC356="Yes",$A356,AC357="Yes",$A357,AC358="Yes",$A358,AC359="Yes",$A359))</f>
        <v>Don't Know</v>
      </c>
      <c r="AD352" s="443" t="str" cm="1">
        <f t="array" ref="AD352">IF(COUNTIF(AD353:AD359,"Yes")&lt;1,"Don't Know",_xlfn.IFS(AD353="Yes",$A353,AD354="Yes",$A354,AD355="Yes",$A355,AD356="Yes",$A356,AD357="Yes",$A357,AD358="Yes",$A358,AD359="Yes",$A359))</f>
        <v>Don't Know</v>
      </c>
      <c r="AE352" s="443" t="str" cm="1">
        <f t="array" ref="AE352">IF(COUNTIF(AE353:AE359,"Yes")&lt;1,"Don't Know",_xlfn.IFS(AE353="Yes",$A353,AE354="Yes",$A354,AE355="Yes",$A355,AE356="Yes",$A356,AE357="Yes",$A357,AE358="Yes",$A358,AE359="Yes",$A359))</f>
        <v>Don't Know</v>
      </c>
      <c r="AF352" s="443" t="str" cm="1">
        <f t="array" ref="AF352">IF(COUNTIF(AF353:AF359,"Yes")&lt;1,"Don't Know",_xlfn.IFS(AF353="Yes",$A353,AF354="Yes",$A354,AF355="Yes",$A355,AF356="Yes",$A356,AF357="Yes",$A357,AF358="Yes",$A358,AF359="Yes",$A359))</f>
        <v>Don't Know</v>
      </c>
      <c r="AG352" s="443" t="str" cm="1">
        <f t="array" ref="AG352">IF(COUNTIF(AG353:AG359,"Yes")&lt;1,"Don't Know",_xlfn.IFS(AG353="Yes",$A353,AG354="Yes",$A354,AG355="Yes",$A355,AG356="Yes",$A356,AG357="Yes",$A357,AG358="Yes",$A358,AG359="Yes",$A359))</f>
        <v>Don't Know</v>
      </c>
      <c r="AH352" s="443" t="str" cm="1">
        <f t="array" ref="AH352">IF(COUNTIF(AH353:AH359,"Yes")&lt;1,"Don't Know",_xlfn.IFS(AH353="Yes",$A353,AH354="Yes",$A354,AH355="Yes",$A355,AH356="Yes",$A356,AH357="Yes",$A357,AH358="Yes",$A358,AH359="Yes",$A359))</f>
        <v>Don't Know</v>
      </c>
      <c r="AI352" s="443" t="str" cm="1">
        <f t="array" ref="AI352">IF(COUNTIF(AI353:AI359,"Yes")&lt;1,"Don't Know",_xlfn.IFS(AI353="Yes",$A353,AI354="Yes",$A354,AI355="Yes",$A355,AI356="Yes",$A356,AI357="Yes",$A357,AI358="Yes",$A358,AI359="Yes",$A359))</f>
        <v>Don't Know</v>
      </c>
      <c r="AJ352" s="443" t="str" cm="1">
        <f t="array" ref="AJ352">IF(COUNTIF(AJ353:AJ359,"Yes")&lt;1,"Don't Know",_xlfn.IFS(AJ353="Yes",$A353,AJ354="Yes",$A354,AJ355="Yes",$A355,AJ356="Yes",$A356,AJ357="Yes",$A357,AJ358="Yes",$A358,AJ359="Yes",$A359))</f>
        <v>Don't Know</v>
      </c>
      <c r="AK352" s="443" t="str" cm="1">
        <f t="array" ref="AK352">IF(COUNTIF(AK353:AK359,"Yes")&lt;1,"Don't Know",_xlfn.IFS(AK353="Yes",$A353,AK354="Yes",$A354,AK355="Yes",$A355,AK356="Yes",$A356,AK357="Yes",$A357,AK358="Yes",$A358,AK359="Yes",$A359))</f>
        <v>Don't Know</v>
      </c>
      <c r="AL352" s="443" t="str" cm="1">
        <f t="array" ref="AL352">IF(COUNTIF(AL353:AL359,"Yes")&lt;1,"Don't Know",_xlfn.IFS(AL353="Yes",$A353,AL354="Yes",$A354,AL355="Yes",$A355,AL356="Yes",$A356,AL357="Yes",$A357,AL358="Yes",$A358,AL359="Yes",$A359))</f>
        <v>Don't Know</v>
      </c>
      <c r="AM352" s="443" t="str" cm="1">
        <f t="array" ref="AM352">IF(COUNTIF(AM353:AM359,"Yes")&lt;1,"Don't Know",_xlfn.IFS(AM353="Yes",$A353,AM354="Yes",$A354,AM355="Yes",$A355,AM356="Yes",$A356,AM357="Yes",$A357,AM358="Yes",$A358,AM359="Yes",$A359))</f>
        <v>Don't Know</v>
      </c>
      <c r="AN352" s="443" t="str" cm="1">
        <f t="array" ref="AN352">IF(COUNTIF(AN353:AN359,"Yes")&lt;1,"Don't Know",_xlfn.IFS(AN353="Yes",$A353,AN354="Yes",$A354,AN355="Yes",$A355,AN356="Yes",$A356,AN357="Yes",$A357,AN358="Yes",$A358,AN359="Yes",$A359))</f>
        <v>Don't Know</v>
      </c>
      <c r="AO352" s="443" t="str" cm="1">
        <f t="array" ref="AO352">IF(COUNTIF(AO353:AO359,"Yes")&lt;1,"Don't Know",_xlfn.IFS(AO353="Yes",$A353,AO354="Yes",$A354,AO355="Yes",$A355,AO356="Yes",$A356,AO357="Yes",$A357,AO358="Yes",$A358,AO359="Yes",$A359))</f>
        <v>Don't Know</v>
      </c>
      <c r="AP352" s="443" t="str" cm="1">
        <f t="array" ref="AP352">IF(COUNTIF(AP353:AP359,"Yes")&lt;1,"Don't Know",_xlfn.IFS(AP353="Yes",$A353,AP354="Yes",$A354,AP355="Yes",$A355,AP356="Yes",$A356,AP357="Yes",$A357,AP358="Yes",$A358,AP359="Yes",$A359))</f>
        <v>Don't Know</v>
      </c>
      <c r="AQ352" s="443" t="str" cm="1">
        <f t="array" ref="AQ352">IF(COUNTIF(AQ353:AQ359,"Yes")&lt;1,"Don't Know",_xlfn.IFS(AQ353="Yes",$A353,AQ354="Yes",$A354,AQ355="Yes",$A355,AQ356="Yes",$A356,AQ357="Yes",$A357,AQ358="Yes",$A358,AQ359="Yes",$A359))</f>
        <v>Don't Know</v>
      </c>
      <c r="AR352" s="443" t="str" cm="1">
        <f t="array" ref="AR352">IF(COUNTIF(AR353:AR359,"Yes")&lt;1,"Don't Know",_xlfn.IFS(AR353="Yes",$A353,AR354="Yes",$A354,AR355="Yes",$A355,AR356="Yes",$A356,AR357="Yes",$A357,AR358="Yes",$A358,AR359="Yes",$A359))</f>
        <v>Don't Know</v>
      </c>
      <c r="AS352" s="443" t="str" cm="1">
        <f t="array" ref="AS352">IF(COUNTIF(AS353:AS359,"Yes")&lt;1,"Don't Know",_xlfn.IFS(AS353="Yes",$A353,AS354="Yes",$A354,AS355="Yes",$A355,AS356="Yes",$A356,AS357="Yes",$A357,AS358="Yes",$A358,AS359="Yes",$A359))</f>
        <v>Don't Know</v>
      </c>
      <c r="AT352" s="443" t="str" cm="1">
        <f t="array" ref="AT352">IF(COUNTIF(AT353:AT359,"Yes")&lt;1,"Don't Know",_xlfn.IFS(AT353="Yes",$A353,AT354="Yes",$A354,AT355="Yes",$A355,AT356="Yes",$A356,AT357="Yes",$A357,AT358="Yes",$A358,AT359="Yes",$A359))</f>
        <v>Don't Know</v>
      </c>
    </row>
    <row r="353" spans="1:46" ht="15">
      <c r="A353" s="387" t="s">
        <v>474</v>
      </c>
      <c r="B353" s="560" t="e">
        <f t="shared" ref="B353:B359" si="234">C353/D353</f>
        <v>#DIV/0!</v>
      </c>
      <c r="C353" s="375">
        <f t="shared" ref="C353:C359" si="235">COUNTIF(E353:AT353,"Yes")</f>
        <v>0</v>
      </c>
      <c r="D353" s="388">
        <f>SUM($C$353:$C$359)</f>
        <v>0</v>
      </c>
      <c r="E353" s="570" t="s">
        <v>381</v>
      </c>
      <c r="F353" s="562" t="s">
        <v>381</v>
      </c>
      <c r="G353" s="562" t="s">
        <v>381</v>
      </c>
      <c r="H353" s="562" t="s">
        <v>381</v>
      </c>
      <c r="I353" s="562" t="s">
        <v>381</v>
      </c>
      <c r="J353" s="562" t="s">
        <v>381</v>
      </c>
      <c r="K353" s="562" t="s">
        <v>381</v>
      </c>
      <c r="L353" s="571" t="s">
        <v>381</v>
      </c>
      <c r="M353" s="562" t="s">
        <v>381</v>
      </c>
      <c r="N353" s="562" t="s">
        <v>381</v>
      </c>
      <c r="O353" s="562" t="s">
        <v>381</v>
      </c>
      <c r="P353" s="562" t="s">
        <v>381</v>
      </c>
      <c r="Q353" s="562" t="s">
        <v>381</v>
      </c>
      <c r="R353" s="562" t="s">
        <v>381</v>
      </c>
      <c r="S353" s="562" t="s">
        <v>381</v>
      </c>
      <c r="T353" s="562" t="s">
        <v>381</v>
      </c>
      <c r="U353" s="571" t="s">
        <v>381</v>
      </c>
      <c r="V353" s="572" t="s">
        <v>381</v>
      </c>
      <c r="W353" s="570" t="s">
        <v>381</v>
      </c>
      <c r="X353" s="562" t="s">
        <v>381</v>
      </c>
      <c r="Y353" s="562" t="s">
        <v>381</v>
      </c>
      <c r="Z353" s="562" t="s">
        <v>381</v>
      </c>
      <c r="AA353" s="562" t="s">
        <v>381</v>
      </c>
      <c r="AB353" s="562" t="s">
        <v>381</v>
      </c>
      <c r="AC353" s="562" t="s">
        <v>381</v>
      </c>
      <c r="AD353" s="562" t="s">
        <v>381</v>
      </c>
      <c r="AE353" s="573" t="s">
        <v>381</v>
      </c>
      <c r="AF353" s="562" t="s">
        <v>381</v>
      </c>
      <c r="AG353" s="562" t="s">
        <v>381</v>
      </c>
      <c r="AH353" s="465" t="s">
        <v>381</v>
      </c>
      <c r="AI353" s="562" t="s">
        <v>381</v>
      </c>
      <c r="AJ353" s="562" t="s">
        <v>381</v>
      </c>
      <c r="AK353" s="562" t="s">
        <v>381</v>
      </c>
      <c r="AL353" s="562" t="s">
        <v>381</v>
      </c>
      <c r="AM353" s="562" t="s">
        <v>381</v>
      </c>
      <c r="AN353" s="562" t="s">
        <v>381</v>
      </c>
      <c r="AO353" s="562" t="s">
        <v>381</v>
      </c>
      <c r="AP353" s="562" t="s">
        <v>381</v>
      </c>
      <c r="AQ353" s="562" t="s">
        <v>381</v>
      </c>
      <c r="AR353" s="562" t="s">
        <v>381</v>
      </c>
      <c r="AS353" s="562" t="s">
        <v>381</v>
      </c>
      <c r="AT353" s="465" t="s">
        <v>381</v>
      </c>
    </row>
    <row r="354" spans="1:46" ht="15">
      <c r="A354" s="387" t="s">
        <v>475</v>
      </c>
      <c r="B354" s="560" t="e">
        <f t="shared" si="234"/>
        <v>#DIV/0!</v>
      </c>
      <c r="C354" s="375">
        <f t="shared" si="235"/>
        <v>0</v>
      </c>
      <c r="D354" s="388">
        <f t="shared" ref="D354:D359" si="236">SUM($C$353:$C$359)</f>
        <v>0</v>
      </c>
      <c r="E354" s="561" t="s">
        <v>381</v>
      </c>
      <c r="F354" s="465" t="s">
        <v>381</v>
      </c>
      <c r="G354" s="465" t="s">
        <v>381</v>
      </c>
      <c r="H354" s="465" t="s">
        <v>381</v>
      </c>
      <c r="I354" s="465" t="s">
        <v>381</v>
      </c>
      <c r="J354" s="465" t="s">
        <v>381</v>
      </c>
      <c r="K354" s="465" t="s">
        <v>381</v>
      </c>
      <c r="L354" s="563" t="s">
        <v>381</v>
      </c>
      <c r="M354" s="465" t="s">
        <v>381</v>
      </c>
      <c r="N354" s="465" t="s">
        <v>381</v>
      </c>
      <c r="O354" s="465" t="s">
        <v>381</v>
      </c>
      <c r="P354" s="465" t="s">
        <v>381</v>
      </c>
      <c r="Q354" s="465" t="s">
        <v>381</v>
      </c>
      <c r="R354" s="465" t="s">
        <v>381</v>
      </c>
      <c r="S354" s="465" t="s">
        <v>381</v>
      </c>
      <c r="T354" s="465" t="s">
        <v>381</v>
      </c>
      <c r="U354" s="563" t="s">
        <v>381</v>
      </c>
      <c r="V354" s="564" t="s">
        <v>381</v>
      </c>
      <c r="W354" s="561" t="s">
        <v>381</v>
      </c>
      <c r="X354" s="465" t="s">
        <v>381</v>
      </c>
      <c r="Y354" s="465" t="s">
        <v>381</v>
      </c>
      <c r="Z354" s="465" t="s">
        <v>381</v>
      </c>
      <c r="AA354" s="465" t="s">
        <v>381</v>
      </c>
      <c r="AB354" s="465" t="s">
        <v>381</v>
      </c>
      <c r="AC354" s="465" t="s">
        <v>381</v>
      </c>
      <c r="AD354" s="465" t="s">
        <v>381</v>
      </c>
      <c r="AE354" s="565" t="s">
        <v>381</v>
      </c>
      <c r="AF354" s="465" t="s">
        <v>381</v>
      </c>
      <c r="AG354" s="465" t="s">
        <v>381</v>
      </c>
      <c r="AH354" s="465" t="s">
        <v>381</v>
      </c>
      <c r="AI354" s="465" t="s">
        <v>381</v>
      </c>
      <c r="AJ354" s="465" t="s">
        <v>381</v>
      </c>
      <c r="AK354" s="465" t="s">
        <v>381</v>
      </c>
      <c r="AL354" s="465" t="s">
        <v>381</v>
      </c>
      <c r="AM354" s="465" t="s">
        <v>381</v>
      </c>
      <c r="AN354" s="465" t="s">
        <v>381</v>
      </c>
      <c r="AO354" s="465" t="s">
        <v>381</v>
      </c>
      <c r="AP354" s="465" t="s">
        <v>381</v>
      </c>
      <c r="AQ354" s="562" t="s">
        <v>381</v>
      </c>
      <c r="AR354" s="465" t="s">
        <v>381</v>
      </c>
      <c r="AS354" s="465" t="s">
        <v>381</v>
      </c>
      <c r="AT354" s="465" t="s">
        <v>381</v>
      </c>
    </row>
    <row r="355" spans="1:46" ht="15">
      <c r="A355" s="387" t="s">
        <v>476</v>
      </c>
      <c r="B355" s="560" t="e">
        <f t="shared" si="234"/>
        <v>#DIV/0!</v>
      </c>
      <c r="C355" s="375">
        <f t="shared" si="235"/>
        <v>0</v>
      </c>
      <c r="D355" s="388">
        <f t="shared" si="236"/>
        <v>0</v>
      </c>
      <c r="E355" s="561" t="s">
        <v>381</v>
      </c>
      <c r="F355" s="465" t="s">
        <v>381</v>
      </c>
      <c r="G355" s="465" t="s">
        <v>381</v>
      </c>
      <c r="H355" s="465" t="s">
        <v>381</v>
      </c>
      <c r="I355" s="465" t="s">
        <v>381</v>
      </c>
      <c r="J355" s="465" t="s">
        <v>381</v>
      </c>
      <c r="K355" s="465" t="s">
        <v>381</v>
      </c>
      <c r="L355" s="563" t="s">
        <v>381</v>
      </c>
      <c r="M355" s="465" t="s">
        <v>381</v>
      </c>
      <c r="N355" s="465" t="s">
        <v>381</v>
      </c>
      <c r="O355" s="465" t="s">
        <v>381</v>
      </c>
      <c r="P355" s="465" t="s">
        <v>381</v>
      </c>
      <c r="Q355" s="465" t="s">
        <v>381</v>
      </c>
      <c r="R355" s="465" t="s">
        <v>381</v>
      </c>
      <c r="S355" s="465" t="s">
        <v>381</v>
      </c>
      <c r="T355" s="465" t="s">
        <v>381</v>
      </c>
      <c r="U355" s="563" t="s">
        <v>381</v>
      </c>
      <c r="V355" s="564" t="s">
        <v>381</v>
      </c>
      <c r="W355" s="561" t="s">
        <v>381</v>
      </c>
      <c r="X355" s="465" t="s">
        <v>381</v>
      </c>
      <c r="Y355" s="465" t="s">
        <v>381</v>
      </c>
      <c r="Z355" s="465" t="s">
        <v>381</v>
      </c>
      <c r="AA355" s="465" t="s">
        <v>381</v>
      </c>
      <c r="AB355" s="465" t="s">
        <v>381</v>
      </c>
      <c r="AC355" s="465" t="s">
        <v>381</v>
      </c>
      <c r="AD355" s="465" t="s">
        <v>381</v>
      </c>
      <c r="AE355" s="565" t="s">
        <v>381</v>
      </c>
      <c r="AF355" s="465" t="s">
        <v>381</v>
      </c>
      <c r="AG355" s="465" t="s">
        <v>381</v>
      </c>
      <c r="AH355" s="465" t="s">
        <v>381</v>
      </c>
      <c r="AI355" s="465" t="s">
        <v>381</v>
      </c>
      <c r="AJ355" s="465" t="s">
        <v>381</v>
      </c>
      <c r="AK355" s="465" t="s">
        <v>381</v>
      </c>
      <c r="AL355" s="465" t="s">
        <v>381</v>
      </c>
      <c r="AM355" s="465" t="s">
        <v>381</v>
      </c>
      <c r="AN355" s="465" t="s">
        <v>381</v>
      </c>
      <c r="AO355" s="465" t="s">
        <v>381</v>
      </c>
      <c r="AP355" s="465" t="s">
        <v>381</v>
      </c>
      <c r="AQ355" s="562" t="s">
        <v>381</v>
      </c>
      <c r="AR355" s="465" t="s">
        <v>381</v>
      </c>
      <c r="AS355" s="465" t="s">
        <v>381</v>
      </c>
      <c r="AT355" s="465" t="s">
        <v>381</v>
      </c>
    </row>
    <row r="356" spans="1:46" ht="15">
      <c r="A356" s="387" t="s">
        <v>152</v>
      </c>
      <c r="B356" s="560" t="e">
        <f t="shared" si="234"/>
        <v>#DIV/0!</v>
      </c>
      <c r="C356" s="375">
        <f t="shared" si="235"/>
        <v>0</v>
      </c>
      <c r="D356" s="388">
        <f t="shared" si="236"/>
        <v>0</v>
      </c>
      <c r="E356" s="561" t="s">
        <v>381</v>
      </c>
      <c r="F356" s="465" t="s">
        <v>381</v>
      </c>
      <c r="G356" s="465" t="s">
        <v>381</v>
      </c>
      <c r="H356" s="465" t="s">
        <v>381</v>
      </c>
      <c r="I356" s="465" t="s">
        <v>381</v>
      </c>
      <c r="J356" s="465" t="s">
        <v>381</v>
      </c>
      <c r="K356" s="465" t="s">
        <v>381</v>
      </c>
      <c r="L356" s="563" t="s">
        <v>381</v>
      </c>
      <c r="M356" s="465" t="s">
        <v>381</v>
      </c>
      <c r="N356" s="465" t="s">
        <v>381</v>
      </c>
      <c r="O356" s="465" t="s">
        <v>381</v>
      </c>
      <c r="P356" s="465" t="s">
        <v>381</v>
      </c>
      <c r="Q356" s="465" t="s">
        <v>381</v>
      </c>
      <c r="R356" s="465" t="s">
        <v>381</v>
      </c>
      <c r="S356" s="465" t="s">
        <v>381</v>
      </c>
      <c r="T356" s="465" t="s">
        <v>381</v>
      </c>
      <c r="U356" s="563" t="s">
        <v>381</v>
      </c>
      <c r="V356" s="564" t="s">
        <v>381</v>
      </c>
      <c r="W356" s="561" t="s">
        <v>381</v>
      </c>
      <c r="X356" s="465" t="s">
        <v>381</v>
      </c>
      <c r="Y356" s="465" t="s">
        <v>381</v>
      </c>
      <c r="Z356" s="465" t="s">
        <v>381</v>
      </c>
      <c r="AA356" s="465" t="s">
        <v>381</v>
      </c>
      <c r="AB356" s="465" t="s">
        <v>381</v>
      </c>
      <c r="AC356" s="465" t="s">
        <v>381</v>
      </c>
      <c r="AD356" s="465" t="s">
        <v>381</v>
      </c>
      <c r="AE356" s="565" t="s">
        <v>381</v>
      </c>
      <c r="AF356" s="465" t="s">
        <v>381</v>
      </c>
      <c r="AG356" s="465" t="s">
        <v>381</v>
      </c>
      <c r="AH356" s="465" t="s">
        <v>381</v>
      </c>
      <c r="AI356" s="465" t="s">
        <v>381</v>
      </c>
      <c r="AJ356" s="465" t="s">
        <v>381</v>
      </c>
      <c r="AK356" s="465" t="s">
        <v>381</v>
      </c>
      <c r="AL356" s="465" t="s">
        <v>381</v>
      </c>
      <c r="AM356" s="465" t="s">
        <v>381</v>
      </c>
      <c r="AN356" s="465" t="s">
        <v>381</v>
      </c>
      <c r="AO356" s="465" t="s">
        <v>381</v>
      </c>
      <c r="AP356" s="465" t="s">
        <v>381</v>
      </c>
      <c r="AQ356" s="562" t="s">
        <v>381</v>
      </c>
      <c r="AR356" s="465" t="s">
        <v>381</v>
      </c>
      <c r="AS356" s="465" t="s">
        <v>381</v>
      </c>
      <c r="AT356" s="465" t="s">
        <v>381</v>
      </c>
    </row>
    <row r="357" spans="1:46" ht="15">
      <c r="A357" s="387" t="s">
        <v>153</v>
      </c>
      <c r="B357" s="560" t="e">
        <f t="shared" si="234"/>
        <v>#DIV/0!</v>
      </c>
      <c r="C357" s="375">
        <f t="shared" si="235"/>
        <v>0</v>
      </c>
      <c r="D357" s="388">
        <f t="shared" si="236"/>
        <v>0</v>
      </c>
      <c r="E357" s="561" t="s">
        <v>381</v>
      </c>
      <c r="F357" s="465" t="s">
        <v>381</v>
      </c>
      <c r="G357" s="465" t="s">
        <v>381</v>
      </c>
      <c r="H357" s="465" t="s">
        <v>381</v>
      </c>
      <c r="I357" s="465" t="s">
        <v>381</v>
      </c>
      <c r="J357" s="465" t="s">
        <v>381</v>
      </c>
      <c r="K357" s="465" t="s">
        <v>381</v>
      </c>
      <c r="L357" s="563" t="s">
        <v>381</v>
      </c>
      <c r="M357" s="465" t="s">
        <v>381</v>
      </c>
      <c r="N357" s="465" t="s">
        <v>381</v>
      </c>
      <c r="O357" s="465" t="s">
        <v>381</v>
      </c>
      <c r="P357" s="465" t="s">
        <v>381</v>
      </c>
      <c r="Q357" s="465" t="s">
        <v>381</v>
      </c>
      <c r="R357" s="465" t="s">
        <v>381</v>
      </c>
      <c r="S357" s="465" t="s">
        <v>381</v>
      </c>
      <c r="T357" s="465" t="s">
        <v>381</v>
      </c>
      <c r="U357" s="563" t="s">
        <v>381</v>
      </c>
      <c r="V357" s="564" t="s">
        <v>381</v>
      </c>
      <c r="W357" s="561" t="s">
        <v>381</v>
      </c>
      <c r="X357" s="465" t="s">
        <v>381</v>
      </c>
      <c r="Y357" s="465" t="s">
        <v>381</v>
      </c>
      <c r="Z357" s="465" t="s">
        <v>381</v>
      </c>
      <c r="AA357" s="465" t="s">
        <v>381</v>
      </c>
      <c r="AB357" s="465" t="s">
        <v>381</v>
      </c>
      <c r="AC357" s="465" t="s">
        <v>381</v>
      </c>
      <c r="AD357" s="465" t="s">
        <v>381</v>
      </c>
      <c r="AE357" s="565" t="s">
        <v>381</v>
      </c>
      <c r="AF357" s="465" t="s">
        <v>381</v>
      </c>
      <c r="AG357" s="465" t="s">
        <v>381</v>
      </c>
      <c r="AH357" s="465" t="s">
        <v>381</v>
      </c>
      <c r="AI357" s="465" t="s">
        <v>381</v>
      </c>
      <c r="AJ357" s="465" t="s">
        <v>381</v>
      </c>
      <c r="AK357" s="465" t="s">
        <v>381</v>
      </c>
      <c r="AL357" s="465" t="s">
        <v>381</v>
      </c>
      <c r="AM357" s="465" t="s">
        <v>381</v>
      </c>
      <c r="AN357" s="465" t="s">
        <v>381</v>
      </c>
      <c r="AO357" s="465" t="s">
        <v>381</v>
      </c>
      <c r="AP357" s="465" t="s">
        <v>381</v>
      </c>
      <c r="AQ357" s="562" t="s">
        <v>381</v>
      </c>
      <c r="AR357" s="465" t="s">
        <v>381</v>
      </c>
      <c r="AS357" s="465" t="s">
        <v>381</v>
      </c>
      <c r="AT357" s="465" t="s">
        <v>381</v>
      </c>
    </row>
    <row r="358" spans="1:46" ht="15">
      <c r="A358" s="387" t="s">
        <v>477</v>
      </c>
      <c r="B358" s="560" t="e">
        <f t="shared" si="234"/>
        <v>#DIV/0!</v>
      </c>
      <c r="C358" s="375">
        <f t="shared" si="235"/>
        <v>0</v>
      </c>
      <c r="D358" s="388">
        <f t="shared" si="236"/>
        <v>0</v>
      </c>
      <c r="E358" s="561" t="s">
        <v>381</v>
      </c>
      <c r="F358" s="465" t="s">
        <v>381</v>
      </c>
      <c r="G358" s="465" t="s">
        <v>381</v>
      </c>
      <c r="H358" s="465" t="s">
        <v>381</v>
      </c>
      <c r="I358" s="465" t="s">
        <v>381</v>
      </c>
      <c r="J358" s="465" t="s">
        <v>381</v>
      </c>
      <c r="K358" s="465" t="s">
        <v>381</v>
      </c>
      <c r="L358" s="563" t="s">
        <v>381</v>
      </c>
      <c r="M358" s="465" t="s">
        <v>381</v>
      </c>
      <c r="N358" s="465" t="s">
        <v>381</v>
      </c>
      <c r="O358" s="465" t="s">
        <v>381</v>
      </c>
      <c r="P358" s="465" t="s">
        <v>381</v>
      </c>
      <c r="Q358" s="465" t="s">
        <v>381</v>
      </c>
      <c r="R358" s="465" t="s">
        <v>381</v>
      </c>
      <c r="S358" s="465" t="s">
        <v>381</v>
      </c>
      <c r="T358" s="465" t="s">
        <v>381</v>
      </c>
      <c r="U358" s="563" t="s">
        <v>381</v>
      </c>
      <c r="V358" s="564" t="s">
        <v>381</v>
      </c>
      <c r="W358" s="561" t="s">
        <v>381</v>
      </c>
      <c r="X358" s="465" t="s">
        <v>381</v>
      </c>
      <c r="Y358" s="465" t="s">
        <v>381</v>
      </c>
      <c r="Z358" s="465" t="s">
        <v>381</v>
      </c>
      <c r="AA358" s="465" t="s">
        <v>381</v>
      </c>
      <c r="AB358" s="465" t="s">
        <v>381</v>
      </c>
      <c r="AC358" s="465" t="s">
        <v>381</v>
      </c>
      <c r="AD358" s="465" t="s">
        <v>381</v>
      </c>
      <c r="AE358" s="565" t="s">
        <v>381</v>
      </c>
      <c r="AF358" s="465" t="s">
        <v>381</v>
      </c>
      <c r="AG358" s="465" t="s">
        <v>381</v>
      </c>
      <c r="AH358" s="465" t="s">
        <v>381</v>
      </c>
      <c r="AI358" s="465" t="s">
        <v>381</v>
      </c>
      <c r="AJ358" s="465" t="s">
        <v>381</v>
      </c>
      <c r="AK358" s="465" t="s">
        <v>381</v>
      </c>
      <c r="AL358" s="465" t="s">
        <v>381</v>
      </c>
      <c r="AM358" s="465" t="s">
        <v>381</v>
      </c>
      <c r="AN358" s="465" t="s">
        <v>381</v>
      </c>
      <c r="AO358" s="465" t="s">
        <v>381</v>
      </c>
      <c r="AP358" s="465" t="s">
        <v>381</v>
      </c>
      <c r="AQ358" s="562" t="s">
        <v>381</v>
      </c>
      <c r="AR358" s="465" t="s">
        <v>381</v>
      </c>
      <c r="AS358" s="465" t="s">
        <v>381</v>
      </c>
      <c r="AT358" s="465" t="s">
        <v>381</v>
      </c>
    </row>
    <row r="359" spans="1:46" ht="15">
      <c r="A359" s="442" t="s">
        <v>154</v>
      </c>
      <c r="B359" s="560" t="e">
        <f t="shared" si="234"/>
        <v>#DIV/0!</v>
      </c>
      <c r="C359" s="375">
        <f t="shared" si="235"/>
        <v>0</v>
      </c>
      <c r="D359" s="388">
        <f t="shared" si="236"/>
        <v>0</v>
      </c>
      <c r="E359" s="566" t="s">
        <v>381</v>
      </c>
      <c r="F359" s="505" t="s">
        <v>381</v>
      </c>
      <c r="G359" s="505" t="s">
        <v>381</v>
      </c>
      <c r="H359" s="505" t="s">
        <v>381</v>
      </c>
      <c r="I359" s="505" t="s">
        <v>381</v>
      </c>
      <c r="J359" s="505" t="s">
        <v>381</v>
      </c>
      <c r="K359" s="505" t="s">
        <v>381</v>
      </c>
      <c r="L359" s="567" t="s">
        <v>381</v>
      </c>
      <c r="M359" s="505" t="s">
        <v>381</v>
      </c>
      <c r="N359" s="505" t="s">
        <v>381</v>
      </c>
      <c r="O359" s="505" t="s">
        <v>381</v>
      </c>
      <c r="P359" s="505" t="s">
        <v>381</v>
      </c>
      <c r="Q359" s="505" t="s">
        <v>381</v>
      </c>
      <c r="R359" s="505" t="s">
        <v>381</v>
      </c>
      <c r="S359" s="505" t="s">
        <v>381</v>
      </c>
      <c r="T359" s="505" t="s">
        <v>381</v>
      </c>
      <c r="U359" s="567" t="s">
        <v>381</v>
      </c>
      <c r="V359" s="568" t="s">
        <v>381</v>
      </c>
      <c r="W359" s="566" t="s">
        <v>381</v>
      </c>
      <c r="X359" s="505" t="s">
        <v>381</v>
      </c>
      <c r="Y359" s="465" t="s">
        <v>381</v>
      </c>
      <c r="Z359" s="505" t="s">
        <v>381</v>
      </c>
      <c r="AA359" s="505" t="s">
        <v>381</v>
      </c>
      <c r="AB359" s="505" t="s">
        <v>381</v>
      </c>
      <c r="AC359" s="505" t="s">
        <v>381</v>
      </c>
      <c r="AD359" s="505" t="s">
        <v>381</v>
      </c>
      <c r="AE359" s="569" t="s">
        <v>381</v>
      </c>
      <c r="AF359" s="505" t="s">
        <v>381</v>
      </c>
      <c r="AG359" s="505" t="s">
        <v>381</v>
      </c>
      <c r="AH359" s="465" t="s">
        <v>381</v>
      </c>
      <c r="AI359" s="505" t="s">
        <v>381</v>
      </c>
      <c r="AJ359" s="505" t="s">
        <v>381</v>
      </c>
      <c r="AK359" s="505" t="s">
        <v>381</v>
      </c>
      <c r="AL359" s="505" t="s">
        <v>381</v>
      </c>
      <c r="AM359" s="505" t="s">
        <v>381</v>
      </c>
      <c r="AN359" s="505" t="s">
        <v>381</v>
      </c>
      <c r="AO359" s="505" t="s">
        <v>381</v>
      </c>
      <c r="AP359" s="505" t="s">
        <v>381</v>
      </c>
      <c r="AQ359" s="562" t="s">
        <v>381</v>
      </c>
      <c r="AR359" s="505" t="s">
        <v>381</v>
      </c>
      <c r="AS359" s="505" t="s">
        <v>381</v>
      </c>
      <c r="AT359" s="465" t="s">
        <v>381</v>
      </c>
    </row>
    <row r="360" spans="1:46" ht="15">
      <c r="A360" s="534" t="s">
        <v>489</v>
      </c>
      <c r="B360" s="553"/>
      <c r="C360" s="553"/>
      <c r="D360" s="554"/>
      <c r="E360" s="553"/>
      <c r="F360" s="443" t="str" cm="1">
        <f t="array" ref="F360">IF(COUNTIF(F361:F367,"Yes")&lt;1,"Don't Know",_xlfn.IFS(F361="Yes",$A361,F362="Yes",$A362,F363="Yes",$A363,F364="Yes",$A364,F365="Yes",$A365,F366="Yes",$A366,F367="Yes",$A367))</f>
        <v>Don't Know</v>
      </c>
      <c r="G360" s="443" t="str" cm="1">
        <f t="array" ref="G360">IF(COUNTIF(G361:G367,"Yes")&lt;1,"Don't Know",_xlfn.IFS(G361="Yes",$A361,G362="Yes",$A362,G363="Yes",$A363,G364="Yes",$A364,G365="Yes",$A365,G366="Yes",$A366,G367="Yes",$A367))</f>
        <v>Don't Know</v>
      </c>
      <c r="H360" s="443" t="str" cm="1">
        <f t="array" ref="H360">IF(COUNTIF(H361:H367,"Yes")&lt;1,"Don't Know",_xlfn.IFS(H361="Yes",$A361,H362="Yes",$A362,H363="Yes",$A363,H364="Yes",$A364,H365="Yes",$A365,H366="Yes",$A366,H367="Yes",$A367))</f>
        <v>Don't Know</v>
      </c>
      <c r="I360" s="443" t="str" cm="1">
        <f t="array" ref="I360">IF(COUNTIF(I361:I367,"Yes")&lt;1,"Don't Know",_xlfn.IFS(I361="Yes",$A361,I362="Yes",$A362,I363="Yes",$A363,I364="Yes",$A364,I365="Yes",$A365,I366="Yes",$A366,I367="Yes",$A367))</f>
        <v>Don't Know</v>
      </c>
      <c r="J360" s="443" t="str" cm="1">
        <f t="array" ref="J360">IF(COUNTIF(J361:J367,"Yes")&lt;1,"Don't Know",_xlfn.IFS(J361="Yes",$A361,J362="Yes",$A362,J363="Yes",$A363,J364="Yes",$A364,J365="Yes",$A365,J366="Yes",$A366,J367="Yes",$A367))</f>
        <v>Don't Know</v>
      </c>
      <c r="K360" s="443" t="str" cm="1">
        <f t="array" ref="K360">IF(COUNTIF(K361:K367,"Yes")&lt;1,"Don't Know",_xlfn.IFS(K361="Yes",$A361,K362="Yes",$A362,K363="Yes",$A363,K364="Yes",$A364,K365="Yes",$A365,K366="Yes",$A366,K367="Yes",$A367))</f>
        <v>Don't Know</v>
      </c>
      <c r="L360" s="443" t="str" cm="1">
        <f t="array" ref="L360">IF(COUNTIF(L361:L367,"Yes")&lt;1,"Don't Know",_xlfn.IFS(L361="Yes",$A361,L362="Yes",$A362,L363="Yes",$A363,L364="Yes",$A364,L365="Yes",$A365,L366="Yes",$A366,L367="Yes",$A367))</f>
        <v>Don't Know</v>
      </c>
      <c r="M360" s="443" t="str" cm="1">
        <f t="array" ref="M360">IF(COUNTIF(M361:M367,"Yes")&lt;1,"Don't Know",_xlfn.IFS(M361="Yes",$A361,M362="Yes",$A362,M363="Yes",$A363,M364="Yes",$A364,M365="Yes",$A365,M366="Yes",$A366,M367="Yes",$A367))</f>
        <v>Don't Know</v>
      </c>
      <c r="N360" s="443" t="str" cm="1">
        <f t="array" ref="N360">IF(COUNTIF(N361:N367,"Yes")&lt;1,"Don't Know",_xlfn.IFS(N361="Yes",$A361,N362="Yes",$A362,N363="Yes",$A363,N364="Yes",$A364,N365="Yes",$A365,N366="Yes",$A366,N367="Yes",$A367))</f>
        <v>Don't Know</v>
      </c>
      <c r="O360" s="443" t="str" cm="1">
        <f t="array" ref="O360">IF(COUNTIF(O361:O367,"Yes")&lt;1,"Don't Know",_xlfn.IFS(O361="Yes",$A361,O362="Yes",$A362,O363="Yes",$A363,O364="Yes",$A364,O365="Yes",$A365,O366="Yes",$A366,O367="Yes",$A367))</f>
        <v>Don't Know</v>
      </c>
      <c r="P360" s="443" t="str" cm="1">
        <f t="array" ref="P360">IF(COUNTIF(P361:P367,"Yes")&lt;1,"Don't Know",_xlfn.IFS(P361="Yes",$A361,P362="Yes",$A362,P363="Yes",$A363,P364="Yes",$A364,P365="Yes",$A365,P366="Yes",$A366,P367="Yes",$A367))</f>
        <v>Don't Know</v>
      </c>
      <c r="Q360" s="443" t="str" cm="1">
        <f t="array" ref="Q360">IF(COUNTIF(Q361:Q367,"Yes")&lt;1,"Don't Know",_xlfn.IFS(Q361="Yes",$A361,Q362="Yes",$A362,Q363="Yes",$A363,Q364="Yes",$A364,Q365="Yes",$A365,Q366="Yes",$A366,Q367="Yes",$A367))</f>
        <v>Don't Know</v>
      </c>
      <c r="R360" s="443" t="str" cm="1">
        <f t="array" ref="R360">IF(COUNTIF(R361:R367,"Yes")&lt;1,"Don't Know",_xlfn.IFS(R361="Yes",$A361,R362="Yes",$A362,R363="Yes",$A363,R364="Yes",$A364,R365="Yes",$A365,R366="Yes",$A366,R367="Yes",$A367))</f>
        <v>Don't Know</v>
      </c>
      <c r="S360" s="443" t="str" cm="1">
        <f t="array" ref="S360">IF(COUNTIF(S361:S367,"Yes")&lt;1,"Don't Know",_xlfn.IFS(S361="Yes",$A361,S362="Yes",$A362,S363="Yes",$A363,S364="Yes",$A364,S365="Yes",$A365,S366="Yes",$A366,S367="Yes",$A367))</f>
        <v>Don't Know</v>
      </c>
      <c r="T360" s="443" t="str" cm="1">
        <f t="array" ref="T360">IF(COUNTIF(T361:T367,"Yes")&lt;1,"Don't Know",_xlfn.IFS(T361="Yes",$A361,T362="Yes",$A362,T363="Yes",$A363,T364="Yes",$A364,T365="Yes",$A365,T366="Yes",$A366,T367="Yes",$A367))</f>
        <v>Don't Know</v>
      </c>
      <c r="U360" s="443" t="str" cm="1">
        <f t="array" ref="U360">IF(COUNTIF(U361:U367,"Yes")&lt;1,"Don't Know",_xlfn.IFS(U361="Yes",$A361,U362="Yes",$A362,U363="Yes",$A363,U364="Yes",$A364,U365="Yes",$A365,U366="Yes",$A366,U367="Yes",$A367))</f>
        <v>Don't Know</v>
      </c>
      <c r="V360" s="443" t="str" cm="1">
        <f t="array" ref="V360">IF(COUNTIF(V361:V367,"Yes")&lt;1,"Don't Know",_xlfn.IFS(V361="Yes",$A361,V362="Yes",$A362,V363="Yes",$A363,V364="Yes",$A364,V365="Yes",$A365,V366="Yes",$A366,V367="Yes",$A367))</f>
        <v>Don't Know</v>
      </c>
      <c r="W360" s="443" t="str" cm="1">
        <f t="array" ref="W360">IF(COUNTIF(W361:W367,"Yes")&lt;1,"Don't Know",_xlfn.IFS(W361="Yes",$A361,W362="Yes",$A362,W363="Yes",$A363,W364="Yes",$A364,W365="Yes",$A365,W366="Yes",$A366,W367="Yes",$A367))</f>
        <v>Don't Know</v>
      </c>
      <c r="X360" s="443" t="str" cm="1">
        <f t="array" ref="X360">IF(COUNTIF(X361:X367,"Yes")&lt;1,"Don't Know",_xlfn.IFS(X361="Yes",$A361,X362="Yes",$A362,X363="Yes",$A363,X364="Yes",$A364,X365="Yes",$A365,X366="Yes",$A366,X367="Yes",$A367))</f>
        <v>Don't Know</v>
      </c>
      <c r="Y360" s="443" t="str" cm="1">
        <f t="array" ref="Y360">IF(COUNTIF(Y361:Y367,"Yes")&lt;1,"Don't Know",_xlfn.IFS(Y361="Yes",$A361,Y362="Yes",$A362,Y363="Yes",$A363,Y364="Yes",$A364,Y365="Yes",$A365,Y366="Yes",$A366,Y367="Yes",$A367))</f>
        <v>Don't Know</v>
      </c>
      <c r="Z360" s="443" t="str" cm="1">
        <f t="array" ref="Z360">IF(COUNTIF(Z361:Z367,"Yes")&lt;1,"Don't Know",_xlfn.IFS(Z361="Yes",$A361,Z362="Yes",$A362,Z363="Yes",$A363,Z364="Yes",$A364,Z365="Yes",$A365,Z366="Yes",$A366,Z367="Yes",$A367))</f>
        <v>Don't Know</v>
      </c>
      <c r="AA360" s="443" t="str" cm="1">
        <f t="array" ref="AA360">IF(COUNTIF(AA361:AA367,"Yes")&lt;1,"Don't Know",_xlfn.IFS(AA361="Yes",$A361,AA362="Yes",$A362,AA363="Yes",$A363,AA364="Yes",$A364,AA365="Yes",$A365,AA366="Yes",$A366,AA367="Yes",$A367))</f>
        <v>Don't Know</v>
      </c>
      <c r="AB360" s="443" t="str" cm="1">
        <f t="array" ref="AB360">IF(COUNTIF(AB361:AB367,"Yes")&lt;1,"Don't Know",_xlfn.IFS(AB361="Yes",$A361,AB362="Yes",$A362,AB363="Yes",$A363,AB364="Yes",$A364,AB365="Yes",$A365,AB366="Yes",$A366,AB367="Yes",$A367))</f>
        <v>Don't Know</v>
      </c>
      <c r="AC360" s="443" t="str" cm="1">
        <f t="array" ref="AC360">IF(COUNTIF(AC361:AC367,"Yes")&lt;1,"Don't Know",_xlfn.IFS(AC361="Yes",$A361,AC362="Yes",$A362,AC363="Yes",$A363,AC364="Yes",$A364,AC365="Yes",$A365,AC366="Yes",$A366,AC367="Yes",$A367))</f>
        <v>Don't Know</v>
      </c>
      <c r="AD360" s="443" t="str" cm="1">
        <f t="array" ref="AD360">IF(COUNTIF(AD361:AD367,"Yes")&lt;1,"Don't Know",_xlfn.IFS(AD361="Yes",$A361,AD362="Yes",$A362,AD363="Yes",$A363,AD364="Yes",$A364,AD365="Yes",$A365,AD366="Yes",$A366,AD367="Yes",$A367))</f>
        <v>Don't Know</v>
      </c>
      <c r="AE360" s="443" t="str" cm="1">
        <f t="array" ref="AE360">IF(COUNTIF(AE361:AE367,"Yes")&lt;1,"Don't Know",_xlfn.IFS(AE361="Yes",$A361,AE362="Yes",$A362,AE363="Yes",$A363,AE364="Yes",$A364,AE365="Yes",$A365,AE366="Yes",$A366,AE367="Yes",$A367))</f>
        <v>Don't Know</v>
      </c>
      <c r="AF360" s="443" t="str" cm="1">
        <f t="array" ref="AF360">IF(COUNTIF(AF361:AF367,"Yes")&lt;1,"Don't Know",_xlfn.IFS(AF361="Yes",$A361,AF362="Yes",$A362,AF363="Yes",$A363,AF364="Yes",$A364,AF365="Yes",$A365,AF366="Yes",$A366,AF367="Yes",$A367))</f>
        <v>Don't Know</v>
      </c>
      <c r="AG360" s="443" t="str" cm="1">
        <f t="array" ref="AG360">IF(COUNTIF(AG361:AG367,"Yes")&lt;1,"Don't Know",_xlfn.IFS(AG361="Yes",$A361,AG362="Yes",$A362,AG363="Yes",$A363,AG364="Yes",$A364,AG365="Yes",$A365,AG366="Yes",$A366,AG367="Yes",$A367))</f>
        <v>Don't Know</v>
      </c>
      <c r="AH360" s="443" t="str" cm="1">
        <f t="array" ref="AH360">IF(COUNTIF(AH361:AH367,"Yes")&lt;1,"Don't Know",_xlfn.IFS(AH361="Yes",$A361,AH362="Yes",$A362,AH363="Yes",$A363,AH364="Yes",$A364,AH365="Yes",$A365,AH366="Yes",$A366,AH367="Yes",$A367))</f>
        <v>Don't Know</v>
      </c>
      <c r="AI360" s="443" t="str" cm="1">
        <f t="array" ref="AI360">IF(COUNTIF(AI361:AI367,"Yes")&lt;1,"Don't Know",_xlfn.IFS(AI361="Yes",$A361,AI362="Yes",$A362,AI363="Yes",$A363,AI364="Yes",$A364,AI365="Yes",$A365,AI366="Yes",$A366,AI367="Yes",$A367))</f>
        <v>Don't Know</v>
      </c>
      <c r="AJ360" s="443" t="str" cm="1">
        <f t="array" ref="AJ360">IF(COUNTIF(AJ361:AJ367,"Yes")&lt;1,"Don't Know",_xlfn.IFS(AJ361="Yes",$A361,AJ362="Yes",$A362,AJ363="Yes",$A363,AJ364="Yes",$A364,AJ365="Yes",$A365,AJ366="Yes",$A366,AJ367="Yes",$A367))</f>
        <v>Don't Know</v>
      </c>
      <c r="AK360" s="443" t="str" cm="1">
        <f t="array" ref="AK360">IF(COUNTIF(AK361:AK367,"Yes")&lt;1,"Don't Know",_xlfn.IFS(AK361="Yes",$A361,AK362="Yes",$A362,AK363="Yes",$A363,AK364="Yes",$A364,AK365="Yes",$A365,AK366="Yes",$A366,AK367="Yes",$A367))</f>
        <v>Don't Know</v>
      </c>
      <c r="AL360" s="443" t="str" cm="1">
        <f t="array" ref="AL360">IF(COUNTIF(AL361:AL367,"Yes")&lt;1,"Don't Know",_xlfn.IFS(AL361="Yes",$A361,AL362="Yes",$A362,AL363="Yes",$A363,AL364="Yes",$A364,AL365="Yes",$A365,AL366="Yes",$A366,AL367="Yes",$A367))</f>
        <v>Community health worker</v>
      </c>
      <c r="AM360" s="443" t="str" cm="1">
        <f t="array" ref="AM360">IF(COUNTIF(AM361:AM367,"Yes")&lt;1,"Don't Know",_xlfn.IFS(AM361="Yes",$A361,AM362="Yes",$A362,AM363="Yes",$A363,AM364="Yes",$A364,AM365="Yes",$A365,AM366="Yes",$A366,AM367="Yes",$A367))</f>
        <v>Don't Know</v>
      </c>
      <c r="AN360" s="443" t="str" cm="1">
        <f t="array" ref="AN360">IF(COUNTIF(AN361:AN367,"Yes")&lt;1,"Don't Know",_xlfn.IFS(AN361="Yes",$A361,AN362="Yes",$A362,AN363="Yes",$A363,AN364="Yes",$A364,AN365="Yes",$A365,AN366="Yes",$A366,AN367="Yes",$A367))</f>
        <v>Don't Know</v>
      </c>
      <c r="AO360" s="443" t="str" cm="1">
        <f t="array" ref="AO360">IF(COUNTIF(AO361:AO367,"Yes")&lt;1,"Don't Know",_xlfn.IFS(AO361="Yes",$A361,AO362="Yes",$A362,AO363="Yes",$A363,AO364="Yes",$A364,AO365="Yes",$A365,AO366="Yes",$A366,AO367="Yes",$A367))</f>
        <v>Don't Know</v>
      </c>
      <c r="AP360" s="443" t="str" cm="1">
        <f t="array" ref="AP360">IF(COUNTIF(AP361:AP367,"Yes")&lt;1,"Don't Know",_xlfn.IFS(AP361="Yes",$A361,AP362="Yes",$A362,AP363="Yes",$A363,AP364="Yes",$A364,AP365="Yes",$A365,AP366="Yes",$A366,AP367="Yes",$A367))</f>
        <v>Don't Know</v>
      </c>
      <c r="AQ360" s="443" t="str" cm="1">
        <f t="array" ref="AQ360">IF(COUNTIF(AQ361:AQ367,"Yes")&lt;1,"Don't Know",_xlfn.IFS(AQ361="Yes",$A361,AQ362="Yes",$A362,AQ363="Yes",$A363,AQ364="Yes",$A364,AQ365="Yes",$A365,AQ366="Yes",$A366,AQ367="Yes",$A367))</f>
        <v>Don't Know</v>
      </c>
      <c r="AR360" s="443" t="str" cm="1">
        <f t="array" ref="AR360">IF(COUNTIF(AR361:AR367,"Yes")&lt;1,"Don't Know",_xlfn.IFS(AR361="Yes",$A361,AR362="Yes",$A362,AR363="Yes",$A363,AR364="Yes",$A364,AR365="Yes",$A365,AR366="Yes",$A366,AR367="Yes",$A367))</f>
        <v>Don't Know</v>
      </c>
      <c r="AS360" s="443" t="str" cm="1">
        <f t="array" ref="AS360">IF(COUNTIF(AS361:AS367,"Yes")&lt;1,"Don't Know",_xlfn.IFS(AS361="Yes",$A361,AS362="Yes",$A362,AS363="Yes",$A363,AS364="Yes",$A364,AS365="Yes",$A365,AS366="Yes",$A366,AS367="Yes",$A367))</f>
        <v>Don't Know</v>
      </c>
      <c r="AT360" s="443" t="str" cm="1">
        <f t="array" ref="AT360">IF(COUNTIF(AT361:AT367,"Yes")&lt;1,"Don't Know",_xlfn.IFS(AT361="Yes",$A361,AT362="Yes",$A362,AT363="Yes",$A363,AT364="Yes",$A364,AT365="Yes",$A365,AT366="Yes",$A366,AT367="Yes",$A367))</f>
        <v>Don't Know</v>
      </c>
    </row>
    <row r="361" spans="1:46" ht="15">
      <c r="A361" s="387" t="s">
        <v>474</v>
      </c>
      <c r="B361" s="560">
        <f t="shared" ref="B361:B367" si="237">C361/D361</f>
        <v>1</v>
      </c>
      <c r="C361" s="375">
        <f t="shared" ref="C361:C375" si="238">COUNTIF(E361:AT361,"Yes")</f>
        <v>1</v>
      </c>
      <c r="D361" s="388">
        <f>SUM($C$361:$C$367)</f>
        <v>1</v>
      </c>
      <c r="E361" s="570" t="s">
        <v>381</v>
      </c>
      <c r="F361" s="562" t="s">
        <v>381</v>
      </c>
      <c r="G361" s="562" t="s">
        <v>381</v>
      </c>
      <c r="H361" s="562" t="s">
        <v>381</v>
      </c>
      <c r="I361" s="562" t="s">
        <v>381</v>
      </c>
      <c r="J361" s="562" t="s">
        <v>381</v>
      </c>
      <c r="K361" s="562" t="s">
        <v>381</v>
      </c>
      <c r="L361" s="571" t="s">
        <v>381</v>
      </c>
      <c r="M361" s="562" t="s">
        <v>381</v>
      </c>
      <c r="N361" s="562" t="s">
        <v>381</v>
      </c>
      <c r="O361" s="562" t="s">
        <v>381</v>
      </c>
      <c r="P361" s="562" t="s">
        <v>381</v>
      </c>
      <c r="Q361" s="562" t="s">
        <v>381</v>
      </c>
      <c r="R361" s="562" t="s">
        <v>381</v>
      </c>
      <c r="S361" s="562" t="s">
        <v>381</v>
      </c>
      <c r="T361" s="562" t="s">
        <v>381</v>
      </c>
      <c r="U361" s="571" t="s">
        <v>381</v>
      </c>
      <c r="V361" s="572" t="s">
        <v>381</v>
      </c>
      <c r="W361" s="570" t="s">
        <v>381</v>
      </c>
      <c r="X361" s="562" t="s">
        <v>381</v>
      </c>
      <c r="Y361" s="562" t="s">
        <v>381</v>
      </c>
      <c r="Z361" s="562" t="s">
        <v>381</v>
      </c>
      <c r="AA361" s="562" t="s">
        <v>381</v>
      </c>
      <c r="AB361" s="562" t="s">
        <v>381</v>
      </c>
      <c r="AC361" s="562" t="s">
        <v>381</v>
      </c>
      <c r="AD361" s="562" t="s">
        <v>381</v>
      </c>
      <c r="AE361" s="573" t="s">
        <v>381</v>
      </c>
      <c r="AF361" s="562" t="s">
        <v>381</v>
      </c>
      <c r="AG361" s="562" t="s">
        <v>381</v>
      </c>
      <c r="AH361" s="465" t="s">
        <v>381</v>
      </c>
      <c r="AI361" s="562" t="s">
        <v>381</v>
      </c>
      <c r="AJ361" s="562" t="s">
        <v>381</v>
      </c>
      <c r="AK361" s="562" t="s">
        <v>381</v>
      </c>
      <c r="AL361" s="562" t="s">
        <v>52</v>
      </c>
      <c r="AM361" s="562" t="s">
        <v>381</v>
      </c>
      <c r="AN361" s="562" t="s">
        <v>381</v>
      </c>
      <c r="AO361" s="562" t="s">
        <v>381</v>
      </c>
      <c r="AP361" s="562" t="s">
        <v>381</v>
      </c>
      <c r="AQ361" s="562" t="s">
        <v>381</v>
      </c>
      <c r="AR361" s="562" t="s">
        <v>381</v>
      </c>
      <c r="AS361" s="562" t="s">
        <v>381</v>
      </c>
      <c r="AT361" s="465" t="s">
        <v>381</v>
      </c>
    </row>
    <row r="362" spans="1:46" ht="15">
      <c r="A362" s="387" t="s">
        <v>475</v>
      </c>
      <c r="B362" s="560">
        <f t="shared" si="237"/>
        <v>0</v>
      </c>
      <c r="C362" s="375">
        <f t="shared" si="238"/>
        <v>0</v>
      </c>
      <c r="D362" s="388">
        <f t="shared" ref="D362:D367" si="239">SUM($C$361:$C$367)</f>
        <v>1</v>
      </c>
      <c r="E362" s="561" t="s">
        <v>381</v>
      </c>
      <c r="F362" s="465" t="s">
        <v>381</v>
      </c>
      <c r="G362" s="465" t="s">
        <v>381</v>
      </c>
      <c r="H362" s="465" t="s">
        <v>381</v>
      </c>
      <c r="I362" s="465" t="s">
        <v>381</v>
      </c>
      <c r="J362" s="465" t="s">
        <v>381</v>
      </c>
      <c r="K362" s="465" t="s">
        <v>381</v>
      </c>
      <c r="L362" s="563" t="s">
        <v>381</v>
      </c>
      <c r="M362" s="465" t="s">
        <v>381</v>
      </c>
      <c r="N362" s="465" t="s">
        <v>381</v>
      </c>
      <c r="O362" s="465" t="s">
        <v>381</v>
      </c>
      <c r="P362" s="465" t="s">
        <v>381</v>
      </c>
      <c r="Q362" s="465" t="s">
        <v>381</v>
      </c>
      <c r="R362" s="465" t="s">
        <v>381</v>
      </c>
      <c r="S362" s="465" t="s">
        <v>381</v>
      </c>
      <c r="T362" s="465" t="s">
        <v>381</v>
      </c>
      <c r="U362" s="563" t="s">
        <v>381</v>
      </c>
      <c r="V362" s="564" t="s">
        <v>381</v>
      </c>
      <c r="W362" s="561" t="s">
        <v>381</v>
      </c>
      <c r="X362" s="465" t="s">
        <v>381</v>
      </c>
      <c r="Y362" s="465" t="s">
        <v>381</v>
      </c>
      <c r="Z362" s="465" t="s">
        <v>381</v>
      </c>
      <c r="AA362" s="465" t="s">
        <v>381</v>
      </c>
      <c r="AB362" s="465" t="s">
        <v>381</v>
      </c>
      <c r="AC362" s="465" t="s">
        <v>381</v>
      </c>
      <c r="AD362" s="465" t="s">
        <v>381</v>
      </c>
      <c r="AE362" s="565" t="s">
        <v>381</v>
      </c>
      <c r="AF362" s="465" t="s">
        <v>381</v>
      </c>
      <c r="AG362" s="465" t="s">
        <v>381</v>
      </c>
      <c r="AH362" s="465" t="s">
        <v>381</v>
      </c>
      <c r="AI362" s="465" t="s">
        <v>381</v>
      </c>
      <c r="AJ362" s="465" t="s">
        <v>381</v>
      </c>
      <c r="AK362" s="465" t="s">
        <v>381</v>
      </c>
      <c r="AL362" s="465" t="s">
        <v>381</v>
      </c>
      <c r="AM362" s="465" t="s">
        <v>381</v>
      </c>
      <c r="AN362" s="465" t="s">
        <v>381</v>
      </c>
      <c r="AO362" s="465" t="s">
        <v>381</v>
      </c>
      <c r="AP362" s="465" t="s">
        <v>381</v>
      </c>
      <c r="AQ362" s="562" t="s">
        <v>381</v>
      </c>
      <c r="AR362" s="465" t="s">
        <v>381</v>
      </c>
      <c r="AS362" s="465" t="s">
        <v>381</v>
      </c>
      <c r="AT362" s="465" t="s">
        <v>381</v>
      </c>
    </row>
    <row r="363" spans="1:46" ht="15">
      <c r="A363" s="387" t="s">
        <v>476</v>
      </c>
      <c r="B363" s="560">
        <f t="shared" si="237"/>
        <v>0</v>
      </c>
      <c r="C363" s="375">
        <f t="shared" si="238"/>
        <v>0</v>
      </c>
      <c r="D363" s="388">
        <f t="shared" si="239"/>
        <v>1</v>
      </c>
      <c r="E363" s="561" t="s">
        <v>381</v>
      </c>
      <c r="F363" s="465" t="s">
        <v>381</v>
      </c>
      <c r="G363" s="465" t="s">
        <v>381</v>
      </c>
      <c r="H363" s="465" t="s">
        <v>381</v>
      </c>
      <c r="I363" s="465" t="s">
        <v>381</v>
      </c>
      <c r="J363" s="465" t="s">
        <v>381</v>
      </c>
      <c r="K363" s="465" t="s">
        <v>381</v>
      </c>
      <c r="L363" s="563" t="s">
        <v>381</v>
      </c>
      <c r="M363" s="465" t="s">
        <v>381</v>
      </c>
      <c r="N363" s="465" t="s">
        <v>381</v>
      </c>
      <c r="O363" s="465" t="s">
        <v>381</v>
      </c>
      <c r="P363" s="465" t="s">
        <v>381</v>
      </c>
      <c r="Q363" s="465" t="s">
        <v>381</v>
      </c>
      <c r="R363" s="465" t="s">
        <v>381</v>
      </c>
      <c r="S363" s="465" t="s">
        <v>381</v>
      </c>
      <c r="T363" s="465" t="s">
        <v>381</v>
      </c>
      <c r="U363" s="563" t="s">
        <v>381</v>
      </c>
      <c r="V363" s="564" t="s">
        <v>381</v>
      </c>
      <c r="W363" s="561" t="s">
        <v>381</v>
      </c>
      <c r="X363" s="465" t="s">
        <v>381</v>
      </c>
      <c r="Y363" s="465" t="s">
        <v>381</v>
      </c>
      <c r="Z363" s="465" t="s">
        <v>381</v>
      </c>
      <c r="AA363" s="465" t="s">
        <v>381</v>
      </c>
      <c r="AB363" s="465" t="s">
        <v>381</v>
      </c>
      <c r="AC363" s="465" t="s">
        <v>381</v>
      </c>
      <c r="AD363" s="465" t="s">
        <v>381</v>
      </c>
      <c r="AE363" s="565" t="s">
        <v>381</v>
      </c>
      <c r="AF363" s="465" t="s">
        <v>381</v>
      </c>
      <c r="AG363" s="465" t="s">
        <v>381</v>
      </c>
      <c r="AH363" s="465" t="s">
        <v>381</v>
      </c>
      <c r="AI363" s="465" t="s">
        <v>381</v>
      </c>
      <c r="AJ363" s="465" t="s">
        <v>381</v>
      </c>
      <c r="AK363" s="465" t="s">
        <v>381</v>
      </c>
      <c r="AL363" s="465" t="s">
        <v>381</v>
      </c>
      <c r="AM363" s="465" t="s">
        <v>381</v>
      </c>
      <c r="AN363" s="465" t="s">
        <v>381</v>
      </c>
      <c r="AO363" s="465" t="s">
        <v>381</v>
      </c>
      <c r="AP363" s="465" t="s">
        <v>381</v>
      </c>
      <c r="AQ363" s="562" t="s">
        <v>381</v>
      </c>
      <c r="AR363" s="465" t="s">
        <v>381</v>
      </c>
      <c r="AS363" s="465" t="s">
        <v>381</v>
      </c>
      <c r="AT363" s="465" t="s">
        <v>381</v>
      </c>
    </row>
    <row r="364" spans="1:46" ht="15">
      <c r="A364" s="387" t="s">
        <v>152</v>
      </c>
      <c r="B364" s="560">
        <f t="shared" si="237"/>
        <v>0</v>
      </c>
      <c r="C364" s="375">
        <f t="shared" si="238"/>
        <v>0</v>
      </c>
      <c r="D364" s="388">
        <f t="shared" si="239"/>
        <v>1</v>
      </c>
      <c r="E364" s="561" t="s">
        <v>381</v>
      </c>
      <c r="F364" s="465" t="s">
        <v>381</v>
      </c>
      <c r="G364" s="465" t="s">
        <v>381</v>
      </c>
      <c r="H364" s="465" t="s">
        <v>381</v>
      </c>
      <c r="I364" s="465" t="s">
        <v>381</v>
      </c>
      <c r="J364" s="465" t="s">
        <v>381</v>
      </c>
      <c r="K364" s="465" t="s">
        <v>381</v>
      </c>
      <c r="L364" s="563" t="s">
        <v>381</v>
      </c>
      <c r="M364" s="465" t="s">
        <v>381</v>
      </c>
      <c r="N364" s="465" t="s">
        <v>381</v>
      </c>
      <c r="O364" s="465" t="s">
        <v>381</v>
      </c>
      <c r="P364" s="465" t="s">
        <v>381</v>
      </c>
      <c r="Q364" s="465" t="s">
        <v>381</v>
      </c>
      <c r="R364" s="465" t="s">
        <v>381</v>
      </c>
      <c r="S364" s="465" t="s">
        <v>381</v>
      </c>
      <c r="T364" s="465" t="s">
        <v>381</v>
      </c>
      <c r="U364" s="563" t="s">
        <v>381</v>
      </c>
      <c r="V364" s="564" t="s">
        <v>381</v>
      </c>
      <c r="W364" s="561" t="s">
        <v>381</v>
      </c>
      <c r="X364" s="465" t="s">
        <v>381</v>
      </c>
      <c r="Y364" s="465" t="s">
        <v>381</v>
      </c>
      <c r="Z364" s="465" t="s">
        <v>381</v>
      </c>
      <c r="AA364" s="465" t="s">
        <v>381</v>
      </c>
      <c r="AB364" s="465" t="s">
        <v>381</v>
      </c>
      <c r="AC364" s="465" t="s">
        <v>381</v>
      </c>
      <c r="AD364" s="465" t="s">
        <v>381</v>
      </c>
      <c r="AE364" s="565" t="s">
        <v>381</v>
      </c>
      <c r="AF364" s="465" t="s">
        <v>381</v>
      </c>
      <c r="AG364" s="465" t="s">
        <v>381</v>
      </c>
      <c r="AH364" s="465" t="s">
        <v>381</v>
      </c>
      <c r="AI364" s="465" t="s">
        <v>381</v>
      </c>
      <c r="AJ364" s="465" t="s">
        <v>381</v>
      </c>
      <c r="AK364" s="465" t="s">
        <v>381</v>
      </c>
      <c r="AL364" s="465" t="s">
        <v>381</v>
      </c>
      <c r="AM364" s="465" t="s">
        <v>381</v>
      </c>
      <c r="AN364" s="465" t="s">
        <v>381</v>
      </c>
      <c r="AO364" s="465" t="s">
        <v>381</v>
      </c>
      <c r="AP364" s="465" t="s">
        <v>381</v>
      </c>
      <c r="AQ364" s="562" t="s">
        <v>381</v>
      </c>
      <c r="AR364" s="465" t="s">
        <v>381</v>
      </c>
      <c r="AS364" s="465" t="s">
        <v>381</v>
      </c>
      <c r="AT364" s="465" t="s">
        <v>381</v>
      </c>
    </row>
    <row r="365" spans="1:46" ht="15">
      <c r="A365" s="387" t="s">
        <v>153</v>
      </c>
      <c r="B365" s="560">
        <f t="shared" si="237"/>
        <v>0</v>
      </c>
      <c r="C365" s="375">
        <f t="shared" si="238"/>
        <v>0</v>
      </c>
      <c r="D365" s="388">
        <f t="shared" si="239"/>
        <v>1</v>
      </c>
      <c r="E365" s="561" t="s">
        <v>381</v>
      </c>
      <c r="F365" s="465" t="s">
        <v>381</v>
      </c>
      <c r="G365" s="465" t="s">
        <v>381</v>
      </c>
      <c r="H365" s="465" t="s">
        <v>381</v>
      </c>
      <c r="I365" s="465" t="s">
        <v>381</v>
      </c>
      <c r="J365" s="465" t="s">
        <v>381</v>
      </c>
      <c r="K365" s="465" t="s">
        <v>381</v>
      </c>
      <c r="L365" s="563" t="s">
        <v>381</v>
      </c>
      <c r="M365" s="465" t="s">
        <v>381</v>
      </c>
      <c r="N365" s="465" t="s">
        <v>381</v>
      </c>
      <c r="O365" s="465" t="s">
        <v>381</v>
      </c>
      <c r="P365" s="465" t="s">
        <v>381</v>
      </c>
      <c r="Q365" s="465" t="s">
        <v>381</v>
      </c>
      <c r="R365" s="465" t="s">
        <v>381</v>
      </c>
      <c r="S365" s="465" t="s">
        <v>381</v>
      </c>
      <c r="T365" s="465" t="s">
        <v>381</v>
      </c>
      <c r="U365" s="563" t="s">
        <v>381</v>
      </c>
      <c r="V365" s="564" t="s">
        <v>381</v>
      </c>
      <c r="W365" s="561" t="s">
        <v>381</v>
      </c>
      <c r="X365" s="465" t="s">
        <v>381</v>
      </c>
      <c r="Y365" s="465" t="s">
        <v>381</v>
      </c>
      <c r="Z365" s="465" t="s">
        <v>381</v>
      </c>
      <c r="AA365" s="465" t="s">
        <v>381</v>
      </c>
      <c r="AB365" s="465" t="s">
        <v>381</v>
      </c>
      <c r="AC365" s="465" t="s">
        <v>381</v>
      </c>
      <c r="AD365" s="465" t="s">
        <v>381</v>
      </c>
      <c r="AE365" s="565" t="s">
        <v>381</v>
      </c>
      <c r="AF365" s="465" t="s">
        <v>381</v>
      </c>
      <c r="AG365" s="465" t="s">
        <v>381</v>
      </c>
      <c r="AH365" s="465" t="s">
        <v>381</v>
      </c>
      <c r="AI365" s="465" t="s">
        <v>381</v>
      </c>
      <c r="AJ365" s="465" t="s">
        <v>381</v>
      </c>
      <c r="AK365" s="465" t="s">
        <v>381</v>
      </c>
      <c r="AL365" s="465" t="s">
        <v>381</v>
      </c>
      <c r="AM365" s="465" t="s">
        <v>381</v>
      </c>
      <c r="AN365" s="465" t="s">
        <v>381</v>
      </c>
      <c r="AO365" s="465" t="s">
        <v>381</v>
      </c>
      <c r="AP365" s="465" t="s">
        <v>381</v>
      </c>
      <c r="AQ365" s="562" t="s">
        <v>381</v>
      </c>
      <c r="AR365" s="465" t="s">
        <v>381</v>
      </c>
      <c r="AS365" s="465" t="s">
        <v>381</v>
      </c>
      <c r="AT365" s="465" t="s">
        <v>381</v>
      </c>
    </row>
    <row r="366" spans="1:46" ht="15">
      <c r="A366" s="387" t="s">
        <v>477</v>
      </c>
      <c r="B366" s="560">
        <f t="shared" si="237"/>
        <v>0</v>
      </c>
      <c r="C366" s="375">
        <f t="shared" si="238"/>
        <v>0</v>
      </c>
      <c r="D366" s="388">
        <f t="shared" si="239"/>
        <v>1</v>
      </c>
      <c r="E366" s="561" t="s">
        <v>381</v>
      </c>
      <c r="F366" s="465" t="s">
        <v>381</v>
      </c>
      <c r="G366" s="465" t="s">
        <v>381</v>
      </c>
      <c r="H366" s="465" t="s">
        <v>381</v>
      </c>
      <c r="I366" s="465" t="s">
        <v>381</v>
      </c>
      <c r="J366" s="465" t="s">
        <v>381</v>
      </c>
      <c r="K366" s="465" t="s">
        <v>381</v>
      </c>
      <c r="L366" s="563" t="s">
        <v>381</v>
      </c>
      <c r="M366" s="465" t="s">
        <v>381</v>
      </c>
      <c r="N366" s="465" t="s">
        <v>381</v>
      </c>
      <c r="O366" s="465" t="s">
        <v>381</v>
      </c>
      <c r="P366" s="465" t="s">
        <v>381</v>
      </c>
      <c r="Q366" s="465" t="s">
        <v>381</v>
      </c>
      <c r="R366" s="465" t="s">
        <v>381</v>
      </c>
      <c r="S366" s="465" t="s">
        <v>381</v>
      </c>
      <c r="T366" s="465" t="s">
        <v>381</v>
      </c>
      <c r="U366" s="563" t="s">
        <v>381</v>
      </c>
      <c r="V366" s="564" t="s">
        <v>381</v>
      </c>
      <c r="W366" s="561" t="s">
        <v>381</v>
      </c>
      <c r="X366" s="465" t="s">
        <v>381</v>
      </c>
      <c r="Y366" s="465" t="s">
        <v>381</v>
      </c>
      <c r="Z366" s="465" t="s">
        <v>381</v>
      </c>
      <c r="AA366" s="465" t="s">
        <v>381</v>
      </c>
      <c r="AB366" s="465" t="s">
        <v>381</v>
      </c>
      <c r="AC366" s="465" t="s">
        <v>381</v>
      </c>
      <c r="AD366" s="465" t="s">
        <v>381</v>
      </c>
      <c r="AE366" s="565" t="s">
        <v>381</v>
      </c>
      <c r="AF366" s="465" t="s">
        <v>381</v>
      </c>
      <c r="AG366" s="465" t="s">
        <v>381</v>
      </c>
      <c r="AH366" s="465" t="s">
        <v>381</v>
      </c>
      <c r="AI366" s="465" t="s">
        <v>381</v>
      </c>
      <c r="AJ366" s="465" t="s">
        <v>381</v>
      </c>
      <c r="AK366" s="465" t="s">
        <v>381</v>
      </c>
      <c r="AL366" s="465" t="s">
        <v>381</v>
      </c>
      <c r="AM366" s="465" t="s">
        <v>381</v>
      </c>
      <c r="AN366" s="465" t="s">
        <v>381</v>
      </c>
      <c r="AO366" s="465" t="s">
        <v>381</v>
      </c>
      <c r="AP366" s="465" t="s">
        <v>381</v>
      </c>
      <c r="AQ366" s="562" t="s">
        <v>381</v>
      </c>
      <c r="AR366" s="465" t="s">
        <v>381</v>
      </c>
      <c r="AS366" s="465" t="s">
        <v>381</v>
      </c>
      <c r="AT366" s="465" t="s">
        <v>381</v>
      </c>
    </row>
    <row r="367" spans="1:46" ht="15">
      <c r="A367" s="442" t="s">
        <v>154</v>
      </c>
      <c r="B367" s="560">
        <f t="shared" si="237"/>
        <v>0</v>
      </c>
      <c r="C367" s="375">
        <f t="shared" si="238"/>
        <v>0</v>
      </c>
      <c r="D367" s="388">
        <f t="shared" si="239"/>
        <v>1</v>
      </c>
      <c r="E367" s="566" t="s">
        <v>381</v>
      </c>
      <c r="F367" s="465" t="s">
        <v>381</v>
      </c>
      <c r="G367" s="505" t="s">
        <v>381</v>
      </c>
      <c r="H367" s="505" t="s">
        <v>381</v>
      </c>
      <c r="I367" s="505" t="s">
        <v>381</v>
      </c>
      <c r="J367" s="505" t="s">
        <v>381</v>
      </c>
      <c r="K367" s="505" t="s">
        <v>381</v>
      </c>
      <c r="L367" s="567" t="s">
        <v>381</v>
      </c>
      <c r="M367" s="505" t="s">
        <v>381</v>
      </c>
      <c r="N367" s="505" t="s">
        <v>381</v>
      </c>
      <c r="O367" s="505" t="s">
        <v>381</v>
      </c>
      <c r="P367" s="505" t="s">
        <v>381</v>
      </c>
      <c r="Q367" s="505" t="s">
        <v>381</v>
      </c>
      <c r="R367" s="505" t="s">
        <v>381</v>
      </c>
      <c r="S367" s="505" t="s">
        <v>381</v>
      </c>
      <c r="T367" s="505" t="s">
        <v>381</v>
      </c>
      <c r="U367" s="567" t="s">
        <v>381</v>
      </c>
      <c r="V367" s="568" t="s">
        <v>381</v>
      </c>
      <c r="W367" s="566" t="s">
        <v>381</v>
      </c>
      <c r="X367" s="505" t="s">
        <v>381</v>
      </c>
      <c r="Y367" s="465" t="s">
        <v>381</v>
      </c>
      <c r="Z367" s="505" t="s">
        <v>381</v>
      </c>
      <c r="AA367" s="505" t="s">
        <v>381</v>
      </c>
      <c r="AB367" s="505" t="s">
        <v>381</v>
      </c>
      <c r="AC367" s="505" t="s">
        <v>381</v>
      </c>
      <c r="AD367" s="505" t="s">
        <v>381</v>
      </c>
      <c r="AE367" s="569" t="s">
        <v>381</v>
      </c>
      <c r="AF367" s="505" t="s">
        <v>381</v>
      </c>
      <c r="AG367" s="505" t="s">
        <v>381</v>
      </c>
      <c r="AH367" s="465" t="s">
        <v>381</v>
      </c>
      <c r="AI367" s="505" t="s">
        <v>381</v>
      </c>
      <c r="AJ367" s="505" t="s">
        <v>381</v>
      </c>
      <c r="AK367" s="505" t="s">
        <v>381</v>
      </c>
      <c r="AL367" s="505" t="s">
        <v>381</v>
      </c>
      <c r="AM367" s="505" t="s">
        <v>381</v>
      </c>
      <c r="AN367" s="505" t="s">
        <v>381</v>
      </c>
      <c r="AO367" s="505" t="s">
        <v>381</v>
      </c>
      <c r="AP367" s="505" t="s">
        <v>381</v>
      </c>
      <c r="AQ367" s="562" t="s">
        <v>381</v>
      </c>
      <c r="AR367" s="505" t="s">
        <v>381</v>
      </c>
      <c r="AS367" s="505" t="s">
        <v>381</v>
      </c>
      <c r="AT367" s="465" t="s">
        <v>381</v>
      </c>
    </row>
    <row r="368" spans="1:46" ht="15">
      <c r="A368" s="534" t="s">
        <v>490</v>
      </c>
      <c r="B368" s="553"/>
      <c r="C368" s="553"/>
      <c r="D368" s="554"/>
      <c r="E368" s="553"/>
      <c r="F368" s="443" t="str" cm="1">
        <f t="array" ref="F368">IF(COUNTIF(F369:F375,"Yes")&lt;1,"Don't Know",_xlfn.IFS(F369="Yes",$A369,F370="Yes",$A370,F371="Yes",$A371,F372="Yes",$A372,F373="Yes",$A373,F374="Yes",$A374,F375="Yes",$A375))</f>
        <v>Nurse</v>
      </c>
      <c r="G368" s="443" t="str" cm="1">
        <f t="array" ref="G368">IF(COUNTIF(G369:G375,"Yes")&lt;1,"Don't Know",_xlfn.IFS(G369="Yes",$A369,G370="Yes",$A370,G371="Yes",$A371,G372="Yes",$A372,G373="Yes",$A373,G374="Yes",$A374,G375="Yes",$A375))</f>
        <v>Don't Know</v>
      </c>
      <c r="H368" s="443" t="str" cm="1">
        <f t="array" ref="H368">IF(COUNTIF(H369:H375,"Yes")&lt;1,"Don't Know",_xlfn.IFS(H369="Yes",$A369,H370="Yes",$A370,H371="Yes",$A371,H372="Yes",$A372,H373="Yes",$A373,H374="Yes",$A374,H375="Yes",$A375))</f>
        <v>Community health worker</v>
      </c>
      <c r="I368" s="443" t="str" cm="1">
        <f t="array" ref="I368">IF(COUNTIF(I369:I375,"Yes")&lt;1,"Don't Know",_xlfn.IFS(I369="Yes",$A369,I370="Yes",$A370,I371="Yes",$A371,I372="Yes",$A372,I373="Yes",$A373,I374="Yes",$A374,I375="Yes",$A375))</f>
        <v>Don't Know</v>
      </c>
      <c r="J368" s="443" t="str" cm="1">
        <f t="array" ref="J368">IF(COUNTIF(J369:J375,"Yes")&lt;1,"Don't Know",_xlfn.IFS(J369="Yes",$A369,J370="Yes",$A370,J371="Yes",$A371,J372="Yes",$A372,J373="Yes",$A373,J374="Yes",$A374,J375="Yes",$A375))</f>
        <v>Auxiliary nurse midwife</v>
      </c>
      <c r="K368" s="443" t="str" cm="1">
        <f t="array" ref="K368">IF(COUNTIF(K369:K375,"Yes")&lt;1,"Don't Know",_xlfn.IFS(K369="Yes",$A369,K370="Yes",$A370,K371="Yes",$A371,K372="Yes",$A372,K373="Yes",$A373,K374="Yes",$A374,K375="Yes",$A375))</f>
        <v>Community health worker</v>
      </c>
      <c r="L368" s="443" t="str" cm="1">
        <f t="array" ref="L368">IF(COUNTIF(L369:L375,"Yes")&lt;1,"Don't Know",_xlfn.IFS(L369="Yes",$A369,L370="Yes",$A370,L371="Yes",$A371,L372="Yes",$A372,L373="Yes",$A373,L374="Yes",$A374,L375="Yes",$A375))</f>
        <v>Don't Know</v>
      </c>
      <c r="M368" s="443" t="str" cm="1">
        <f t="array" ref="M368">IF(COUNTIF(M369:M375,"Yes")&lt;1,"Don't Know",_xlfn.IFS(M369="Yes",$A369,M370="Yes",$A370,M371="Yes",$A371,M372="Yes",$A372,M373="Yes",$A373,M374="Yes",$A374,M375="Yes",$A375))</f>
        <v>Don't Know</v>
      </c>
      <c r="N368" s="443" t="str" cm="1">
        <f t="array" ref="N368">IF(COUNTIF(N369:N375,"Yes")&lt;1,"Don't Know",_xlfn.IFS(N369="Yes",$A369,N370="Yes",$A370,N371="Yes",$A371,N372="Yes",$A372,N373="Yes",$A373,N374="Yes",$A374,N375="Yes",$A375))</f>
        <v>Don't Know</v>
      </c>
      <c r="O368" s="443" t="str" cm="1">
        <f t="array" ref="O368">IF(COUNTIF(O369:O375,"Yes")&lt;1,"Don't Know",_xlfn.IFS(O369="Yes",$A369,O370="Yes",$A370,O371="Yes",$A371,O372="Yes",$A372,O373="Yes",$A373,O374="Yes",$A374,O375="Yes",$A375))</f>
        <v>Community health worker</v>
      </c>
      <c r="P368" s="443" t="str" cm="1">
        <f t="array" ref="P368">IF(COUNTIF(P369:P375,"Yes")&lt;1,"Don't Know",_xlfn.IFS(P369="Yes",$A369,P370="Yes",$A370,P371="Yes",$A371,P372="Yes",$A372,P373="Yes",$A373,P374="Yes",$A374,P375="Yes",$A375))</f>
        <v>Community health worker</v>
      </c>
      <c r="Q368" s="443" t="str" cm="1">
        <f t="array" ref="Q368">IF(COUNTIF(Q369:Q375,"Yes")&lt;1,"Don't Know",_xlfn.IFS(Q369="Yes",$A369,Q370="Yes",$A370,Q371="Yes",$A371,Q372="Yes",$A372,Q373="Yes",$A373,Q374="Yes",$A374,Q375="Yes",$A375))</f>
        <v>Don't Know</v>
      </c>
      <c r="R368" s="443" t="str" cm="1">
        <f t="array" ref="R368">IF(COUNTIF(R369:R375,"Yes")&lt;1,"Don't Know",_xlfn.IFS(R369="Yes",$A369,R370="Yes",$A370,R371="Yes",$A371,R372="Yes",$A372,R373="Yes",$A373,R374="Yes",$A374,R375="Yes",$A375))</f>
        <v>Community health worker</v>
      </c>
      <c r="S368" s="443" t="str" cm="1">
        <f t="array" ref="S368">IF(COUNTIF(S369:S375,"Yes")&lt;1,"Don't Know",_xlfn.IFS(S369="Yes",$A369,S370="Yes",$A370,S371="Yes",$A371,S372="Yes",$A372,S373="Yes",$A373,S374="Yes",$A374,S375="Yes",$A375))</f>
        <v>Community health worker</v>
      </c>
      <c r="T368" s="443" t="str" cm="1">
        <f t="array" ref="T368">IF(COUNTIF(T369:T375,"Yes")&lt;1,"Don't Know",_xlfn.IFS(T369="Yes",$A369,T370="Yes",$A370,T371="Yes",$A371,T372="Yes",$A372,T373="Yes",$A373,T374="Yes",$A374,T375="Yes",$A375))</f>
        <v>Don't Know</v>
      </c>
      <c r="U368" s="443" t="str" cm="1">
        <f t="array" ref="U368">IF(COUNTIF(U369:U375,"Yes")&lt;1,"Don't Know",_xlfn.IFS(U369="Yes",$A369,U370="Yes",$A370,U371="Yes",$A371,U372="Yes",$A372,U373="Yes",$A373,U374="Yes",$A374,U375="Yes",$A375))</f>
        <v>Community health worker</v>
      </c>
      <c r="V368" s="443" t="str" cm="1">
        <f t="array" ref="V368">IF(COUNTIF(V369:V375,"Yes")&lt;1,"Don't Know",_xlfn.IFS(V369="Yes",$A369,V370="Yes",$A370,V371="Yes",$A371,V372="Yes",$A372,V373="Yes",$A373,V374="Yes",$A374,V375="Yes",$A375))</f>
        <v>Don't Know</v>
      </c>
      <c r="W368" s="443" t="str" cm="1">
        <f t="array" ref="W368">IF(COUNTIF(W369:W375,"Yes")&lt;1,"Don't Know",_xlfn.IFS(W369="Yes",$A369,W370="Yes",$A370,W371="Yes",$A371,W372="Yes",$A372,W373="Yes",$A373,W374="Yes",$A374,W375="Yes",$A375))</f>
        <v>Don't Know</v>
      </c>
      <c r="X368" s="443" t="str" cm="1">
        <f t="array" ref="X368">IF(COUNTIF(X369:X375,"Yes")&lt;1,"Don't Know",_xlfn.IFS(X369="Yes",$A369,X370="Yes",$A370,X371="Yes",$A371,X372="Yes",$A372,X373="Yes",$A373,X374="Yes",$A374,X375="Yes",$A375))</f>
        <v>Community health worker</v>
      </c>
      <c r="Y368" s="443" t="str" cm="1">
        <f t="array" ref="Y368">IF(COUNTIF(Y369:Y375,"Yes")&lt;1,"Don't Know",_xlfn.IFS(Y369="Yes",$A369,Y370="Yes",$A370,Y371="Yes",$A371,Y372="Yes",$A372,Y373="Yes",$A373,Y374="Yes",$A374,Y375="Yes",$A375))</f>
        <v>Nurse</v>
      </c>
      <c r="Z368" s="443" t="str" cm="1">
        <f t="array" ref="Z368">IF(COUNTIF(Z369:Z375,"Yes")&lt;1,"Don't Know",_xlfn.IFS(Z369="Yes",$A369,Z370="Yes",$A370,Z371="Yes",$A371,Z372="Yes",$A372,Z373="Yes",$A373,Z374="Yes",$A374,Z375="Yes",$A375))</f>
        <v>Community health worker</v>
      </c>
      <c r="AA368" s="443" t="str" cm="1">
        <f t="array" ref="AA368">IF(COUNTIF(AA369:AA375,"Yes")&lt;1,"Don't Know",_xlfn.IFS(AA369="Yes",$A369,AA370="Yes",$A370,AA371="Yes",$A371,AA372="Yes",$A372,AA373="Yes",$A373,AA374="Yes",$A374,AA375="Yes",$A375))</f>
        <v>Community health worker</v>
      </c>
      <c r="AB368" s="443" t="str" cm="1">
        <f t="array" ref="AB368">IF(COUNTIF(AB369:AB375,"Yes")&lt;1,"Don't Know",_xlfn.IFS(AB369="Yes",$A369,AB370="Yes",$A370,AB371="Yes",$A371,AB372="Yes",$A372,AB373="Yes",$A373,AB374="Yes",$A374,AB375="Yes",$A375))</f>
        <v>Don't Know</v>
      </c>
      <c r="AC368" s="443" t="str" cm="1">
        <f t="array" ref="AC368">IF(COUNTIF(AC369:AC375,"Yes")&lt;1,"Don't Know",_xlfn.IFS(AC369="Yes",$A369,AC370="Yes",$A370,AC371="Yes",$A371,AC372="Yes",$A372,AC373="Yes",$A373,AC374="Yes",$A374,AC375="Yes",$A375))</f>
        <v>Community health worker</v>
      </c>
      <c r="AD368" s="443" t="str" cm="1">
        <f t="array" ref="AD368">IF(COUNTIF(AD369:AD375,"Yes")&lt;1,"Don't Know",_xlfn.IFS(AD369="Yes",$A369,AD370="Yes",$A370,AD371="Yes",$A371,AD372="Yes",$A372,AD373="Yes",$A373,AD374="Yes",$A374,AD375="Yes",$A375))</f>
        <v>Nurse</v>
      </c>
      <c r="AE368" s="443" t="str" cm="1">
        <f t="array" ref="AE368">IF(COUNTIF(AE369:AE375,"Yes")&lt;1,"Don't Know",_xlfn.IFS(AE369="Yes",$A369,AE370="Yes",$A370,AE371="Yes",$A371,AE372="Yes",$A372,AE373="Yes",$A373,AE374="Yes",$A374,AE375="Yes",$A375))</f>
        <v>Don't Know</v>
      </c>
      <c r="AF368" s="443" t="str" cm="1">
        <f t="array" ref="AF368">IF(COUNTIF(AF369:AF375,"Yes")&lt;1,"Don't Know",_xlfn.IFS(AF369="Yes",$A369,AF370="Yes",$A370,AF371="Yes",$A371,AF372="Yes",$A372,AF373="Yes",$A373,AF374="Yes",$A374,AF375="Yes",$A375))</f>
        <v>Community health worker</v>
      </c>
      <c r="AG368" s="443" t="str" cm="1">
        <f t="array" ref="AG368">IF(COUNTIF(AG369:AG375,"Yes")&lt;1,"Don't Know",_xlfn.IFS(AG369="Yes",$A369,AG370="Yes",$A370,AG371="Yes",$A371,AG372="Yes",$A372,AG373="Yes",$A373,AG374="Yes",$A374,AG375="Yes",$A375))</f>
        <v>Community health worker</v>
      </c>
      <c r="AH368" s="443" t="str" cm="1">
        <f t="array" ref="AH368">IF(COUNTIF(AH369:AH375,"Yes")&lt;1,"Don't Know",_xlfn.IFS(AH369="Yes",$A369,AH370="Yes",$A370,AH371="Yes",$A371,AH372="Yes",$A372,AH373="Yes",$A373,AH374="Yes",$A374,AH375="Yes",$A375))</f>
        <v>Don't Know</v>
      </c>
      <c r="AI368" s="443" t="str" cm="1">
        <f t="array" ref="AI368">IF(COUNTIF(AI369:AI375,"Yes")&lt;1,"Don't Know",_xlfn.IFS(AI369="Yes",$A369,AI370="Yes",$A370,AI371="Yes",$A371,AI372="Yes",$A372,AI373="Yes",$A373,AI374="Yes",$A374,AI375="Yes",$A375))</f>
        <v>Community health worker</v>
      </c>
      <c r="AJ368" s="443" t="str" cm="1">
        <f t="array" ref="AJ368">IF(COUNTIF(AJ369:AJ375,"Yes")&lt;1,"Don't Know",_xlfn.IFS(AJ369="Yes",$A369,AJ370="Yes",$A370,AJ371="Yes",$A371,AJ372="Yes",$A372,AJ373="Yes",$A373,AJ374="Yes",$A374,AJ375="Yes",$A375))</f>
        <v>Auxiliary nurse midwife</v>
      </c>
      <c r="AK368" s="443" t="str" cm="1">
        <f t="array" ref="AK368">IF(COUNTIF(AK369:AK375,"Yes")&lt;1,"Don't Know",_xlfn.IFS(AK369="Yes",$A369,AK370="Yes",$A370,AK371="Yes",$A371,AK372="Yes",$A372,AK373="Yes",$A373,AK374="Yes",$A374,AK375="Yes",$A375))</f>
        <v>Community health worker</v>
      </c>
      <c r="AL368" s="443" t="str" cm="1">
        <f t="array" ref="AL368">IF(COUNTIF(AL369:AL375,"Yes")&lt;1,"Don't Know",_xlfn.IFS(AL369="Yes",$A369,AL370="Yes",$A370,AL371="Yes",$A371,AL372="Yes",$A372,AL373="Yes",$A373,AL374="Yes",$A374,AL375="Yes",$A375))</f>
        <v>Community health worker</v>
      </c>
      <c r="AM368" s="443" t="str" cm="1">
        <f t="array" ref="AM368">IF(COUNTIF(AM369:AM375,"Yes")&lt;1,"Don't Know",_xlfn.IFS(AM369="Yes",$A369,AM370="Yes",$A370,AM371="Yes",$A371,AM372="Yes",$A372,AM373="Yes",$A373,AM374="Yes",$A374,AM375="Yes",$A375))</f>
        <v>Don't Know</v>
      </c>
      <c r="AN368" s="443" t="str" cm="1">
        <f t="array" ref="AN368">IF(COUNTIF(AN369:AN375,"Yes")&lt;1,"Don't Know",_xlfn.IFS(AN369="Yes",$A369,AN370="Yes",$A370,AN371="Yes",$A371,AN372="Yes",$A372,AN373="Yes",$A373,AN374="Yes",$A374,AN375="Yes",$A375))</f>
        <v>Community health worker</v>
      </c>
      <c r="AO368" s="443" t="str" cm="1">
        <f t="array" ref="AO368">IF(COUNTIF(AO369:AO375,"Yes")&lt;1,"Don't Know",_xlfn.IFS(AO369="Yes",$A369,AO370="Yes",$A370,AO371="Yes",$A371,AO372="Yes",$A372,AO373="Yes",$A373,AO374="Yes",$A374,AO375="Yes",$A375))</f>
        <v>Community health worker</v>
      </c>
      <c r="AP368" s="443" t="str" cm="1">
        <f t="array" ref="AP368">IF(COUNTIF(AP369:AP375,"Yes")&lt;1,"Don't Know",_xlfn.IFS(AP369="Yes",$A369,AP370="Yes",$A370,AP371="Yes",$A371,AP372="Yes",$A372,AP373="Yes",$A373,AP374="Yes",$A374,AP375="Yes",$A375))</f>
        <v>Auxiliary nurse</v>
      </c>
      <c r="AQ368" s="443" t="str" cm="1">
        <f t="array" ref="AQ368">IF(COUNTIF(AQ369:AQ375,"Yes")&lt;1,"Don't Know",_xlfn.IFS(AQ369="Yes",$A369,AQ370="Yes",$A370,AQ371="Yes",$A371,AQ372="Yes",$A372,AQ373="Yes",$A373,AQ374="Yes",$A374,AQ375="Yes",$A375))</f>
        <v>Community health worker</v>
      </c>
      <c r="AR368" s="443" t="str" cm="1">
        <f t="array" ref="AR368">IF(COUNTIF(AR369:AR375,"Yes")&lt;1,"Don't Know",_xlfn.IFS(AR369="Yes",$A369,AR370="Yes",$A370,AR371="Yes",$A371,AR372="Yes",$A372,AR373="Yes",$A373,AR374="Yes",$A374,AR375="Yes",$A375))</f>
        <v>Auxiliary nurse midwife</v>
      </c>
      <c r="AS368" s="443" t="str" cm="1">
        <f t="array" ref="AS368">IF(COUNTIF(AS369:AS375,"Yes")&lt;1,"Don't Know",_xlfn.IFS(AS369="Yes",$A369,AS370="Yes",$A370,AS371="Yes",$A371,AS372="Yes",$A372,AS373="Yes",$A373,AS374="Yes",$A374,AS375="Yes",$A375))</f>
        <v>Community health worker</v>
      </c>
      <c r="AT368" s="443" t="str" cm="1">
        <f t="array" ref="AT368">IF(COUNTIF(AT369:AT375,"Yes")&lt;1,"Don't Know",_xlfn.IFS(AT369="Yes",$A369,AT370="Yes",$A370,AT371="Yes",$A371,AT372="Yes",$A372,AT373="Yes",$A373,AT374="Yes",$A374,AT375="Yes",$A375))</f>
        <v>Don't Know</v>
      </c>
    </row>
    <row r="369" spans="1:46" ht="15">
      <c r="A369" s="387" t="s">
        <v>474</v>
      </c>
      <c r="B369" s="560">
        <v>0.7407407407407407</v>
      </c>
      <c r="C369" s="375">
        <f t="shared" si="238"/>
        <v>20</v>
      </c>
      <c r="D369" s="388">
        <f>SUM($C$369:$C$375)</f>
        <v>27</v>
      </c>
      <c r="E369" s="570" t="s">
        <v>381</v>
      </c>
      <c r="F369" s="562" t="s">
        <v>381</v>
      </c>
      <c r="G369" s="562" t="s">
        <v>381</v>
      </c>
      <c r="H369" s="562" t="s">
        <v>52</v>
      </c>
      <c r="I369" s="562" t="s">
        <v>381</v>
      </c>
      <c r="J369" s="562" t="s">
        <v>381</v>
      </c>
      <c r="K369" s="562" t="s">
        <v>52</v>
      </c>
      <c r="L369" s="571" t="s">
        <v>381</v>
      </c>
      <c r="M369" s="562" t="s">
        <v>381</v>
      </c>
      <c r="N369" s="562" t="s">
        <v>381</v>
      </c>
      <c r="O369" s="562" t="s">
        <v>52</v>
      </c>
      <c r="P369" s="562" t="s">
        <v>52</v>
      </c>
      <c r="Q369" s="562" t="s">
        <v>381</v>
      </c>
      <c r="R369" s="562" t="s">
        <v>52</v>
      </c>
      <c r="S369" s="562" t="s">
        <v>52</v>
      </c>
      <c r="T369" s="562" t="s">
        <v>381</v>
      </c>
      <c r="U369" s="571" t="s">
        <v>52</v>
      </c>
      <c r="V369" s="572" t="s">
        <v>381</v>
      </c>
      <c r="W369" s="570" t="s">
        <v>381</v>
      </c>
      <c r="X369" s="562" t="s">
        <v>52</v>
      </c>
      <c r="Y369" s="562" t="s">
        <v>381</v>
      </c>
      <c r="Z369" s="562" t="s">
        <v>52</v>
      </c>
      <c r="AA369" s="562" t="s">
        <v>52</v>
      </c>
      <c r="AB369" s="562" t="s">
        <v>381</v>
      </c>
      <c r="AC369" s="562" t="s">
        <v>52</v>
      </c>
      <c r="AD369" s="562" t="s">
        <v>381</v>
      </c>
      <c r="AE369" s="573" t="s">
        <v>381</v>
      </c>
      <c r="AF369" s="562" t="s">
        <v>52</v>
      </c>
      <c r="AG369" s="562" t="s">
        <v>52</v>
      </c>
      <c r="AH369" s="465" t="s">
        <v>381</v>
      </c>
      <c r="AI369" s="562" t="s">
        <v>52</v>
      </c>
      <c r="AJ369" s="562" t="s">
        <v>381</v>
      </c>
      <c r="AK369" s="562" t="s">
        <v>52</v>
      </c>
      <c r="AL369" s="562" t="s">
        <v>52</v>
      </c>
      <c r="AM369" s="562" t="s">
        <v>381</v>
      </c>
      <c r="AN369" s="562" t="s">
        <v>52</v>
      </c>
      <c r="AO369" s="562" t="s">
        <v>52</v>
      </c>
      <c r="AP369" s="562" t="s">
        <v>381</v>
      </c>
      <c r="AQ369" s="562" t="s">
        <v>52</v>
      </c>
      <c r="AR369" s="562" t="s">
        <v>381</v>
      </c>
      <c r="AS369" s="562" t="s">
        <v>52</v>
      </c>
      <c r="AT369" s="465" t="s">
        <v>381</v>
      </c>
    </row>
    <row r="370" spans="1:46" ht="15">
      <c r="A370" s="387" t="s">
        <v>475</v>
      </c>
      <c r="B370" s="560">
        <v>3.7037037037037035E-2</v>
      </c>
      <c r="C370" s="375">
        <f t="shared" si="238"/>
        <v>1</v>
      </c>
      <c r="D370" s="388">
        <f t="shared" ref="D370:D375" si="240">SUM($C$369:$C$375)</f>
        <v>27</v>
      </c>
      <c r="E370" s="561" t="s">
        <v>381</v>
      </c>
      <c r="F370" s="465" t="s">
        <v>381</v>
      </c>
      <c r="G370" s="465" t="s">
        <v>381</v>
      </c>
      <c r="H370" s="465" t="s">
        <v>381</v>
      </c>
      <c r="I370" s="465" t="s">
        <v>381</v>
      </c>
      <c r="J370" s="465" t="s">
        <v>381</v>
      </c>
      <c r="K370" s="465" t="s">
        <v>381</v>
      </c>
      <c r="L370" s="563" t="s">
        <v>381</v>
      </c>
      <c r="M370" s="465" t="s">
        <v>381</v>
      </c>
      <c r="N370" s="465" t="s">
        <v>381</v>
      </c>
      <c r="O370" s="465" t="s">
        <v>381</v>
      </c>
      <c r="P370" s="465" t="s">
        <v>381</v>
      </c>
      <c r="Q370" s="465" t="s">
        <v>381</v>
      </c>
      <c r="R370" s="465" t="s">
        <v>381</v>
      </c>
      <c r="S370" s="465" t="s">
        <v>381</v>
      </c>
      <c r="T370" s="465" t="s">
        <v>381</v>
      </c>
      <c r="U370" s="563" t="s">
        <v>381</v>
      </c>
      <c r="V370" s="564" t="s">
        <v>381</v>
      </c>
      <c r="W370" s="561" t="s">
        <v>381</v>
      </c>
      <c r="X370" s="465" t="s">
        <v>381</v>
      </c>
      <c r="Y370" s="465" t="s">
        <v>381</v>
      </c>
      <c r="Z370" s="465" t="s">
        <v>381</v>
      </c>
      <c r="AA370" s="465" t="s">
        <v>381</v>
      </c>
      <c r="AB370" s="465" t="s">
        <v>381</v>
      </c>
      <c r="AC370" s="465" t="s">
        <v>381</v>
      </c>
      <c r="AD370" s="465" t="s">
        <v>381</v>
      </c>
      <c r="AE370" s="565" t="s">
        <v>381</v>
      </c>
      <c r="AF370" s="465" t="s">
        <v>381</v>
      </c>
      <c r="AG370" s="465" t="s">
        <v>381</v>
      </c>
      <c r="AH370" s="465" t="s">
        <v>381</v>
      </c>
      <c r="AI370" s="465" t="s">
        <v>381</v>
      </c>
      <c r="AJ370" s="465" t="s">
        <v>381</v>
      </c>
      <c r="AK370" s="465" t="s">
        <v>381</v>
      </c>
      <c r="AL370" s="465" t="s">
        <v>381</v>
      </c>
      <c r="AM370" s="465" t="s">
        <v>381</v>
      </c>
      <c r="AN370" s="465" t="s">
        <v>381</v>
      </c>
      <c r="AO370" s="465" t="s">
        <v>381</v>
      </c>
      <c r="AP370" s="465" t="s">
        <v>52</v>
      </c>
      <c r="AQ370" s="465" t="s">
        <v>381</v>
      </c>
      <c r="AR370" s="465" t="s">
        <v>381</v>
      </c>
      <c r="AS370" s="465" t="s">
        <v>381</v>
      </c>
      <c r="AT370" s="465" t="s">
        <v>381</v>
      </c>
    </row>
    <row r="371" spans="1:46" ht="15">
      <c r="A371" s="387" t="s">
        <v>476</v>
      </c>
      <c r="B371" s="560">
        <v>0.1111111111111111</v>
      </c>
      <c r="C371" s="375">
        <f t="shared" si="238"/>
        <v>3</v>
      </c>
      <c r="D371" s="388">
        <f t="shared" si="240"/>
        <v>27</v>
      </c>
      <c r="E371" s="561" t="s">
        <v>381</v>
      </c>
      <c r="F371" s="465" t="s">
        <v>381</v>
      </c>
      <c r="G371" s="465" t="s">
        <v>381</v>
      </c>
      <c r="H371" s="465" t="s">
        <v>381</v>
      </c>
      <c r="I371" s="465" t="s">
        <v>381</v>
      </c>
      <c r="J371" s="465" t="s">
        <v>52</v>
      </c>
      <c r="K371" s="465" t="s">
        <v>381</v>
      </c>
      <c r="L371" s="563" t="s">
        <v>381</v>
      </c>
      <c r="M371" s="465" t="s">
        <v>381</v>
      </c>
      <c r="N371" s="465" t="s">
        <v>381</v>
      </c>
      <c r="O371" s="465" t="s">
        <v>381</v>
      </c>
      <c r="P371" s="465" t="s">
        <v>381</v>
      </c>
      <c r="Q371" s="465" t="s">
        <v>381</v>
      </c>
      <c r="R371" s="465" t="s">
        <v>381</v>
      </c>
      <c r="S371" s="465" t="s">
        <v>381</v>
      </c>
      <c r="T371" s="465" t="s">
        <v>381</v>
      </c>
      <c r="U371" s="563" t="s">
        <v>381</v>
      </c>
      <c r="V371" s="564" t="s">
        <v>381</v>
      </c>
      <c r="W371" s="561" t="s">
        <v>381</v>
      </c>
      <c r="X371" s="465" t="s">
        <v>381</v>
      </c>
      <c r="Y371" s="465" t="s">
        <v>381</v>
      </c>
      <c r="Z371" s="465" t="s">
        <v>381</v>
      </c>
      <c r="AA371" s="465" t="s">
        <v>381</v>
      </c>
      <c r="AB371" s="465" t="s">
        <v>381</v>
      </c>
      <c r="AC371" s="465" t="s">
        <v>381</v>
      </c>
      <c r="AD371" s="465" t="s">
        <v>381</v>
      </c>
      <c r="AE371" s="565" t="s">
        <v>381</v>
      </c>
      <c r="AF371" s="465" t="s">
        <v>381</v>
      </c>
      <c r="AG371" s="465" t="s">
        <v>381</v>
      </c>
      <c r="AH371" s="465" t="s">
        <v>381</v>
      </c>
      <c r="AI371" s="465" t="s">
        <v>381</v>
      </c>
      <c r="AJ371" s="465" t="s">
        <v>52</v>
      </c>
      <c r="AK371" s="465" t="s">
        <v>381</v>
      </c>
      <c r="AL371" s="465" t="s">
        <v>381</v>
      </c>
      <c r="AM371" s="465" t="s">
        <v>381</v>
      </c>
      <c r="AN371" s="465" t="s">
        <v>381</v>
      </c>
      <c r="AO371" s="465" t="s">
        <v>381</v>
      </c>
      <c r="AP371" s="465" t="s">
        <v>381</v>
      </c>
      <c r="AQ371" s="465" t="s">
        <v>381</v>
      </c>
      <c r="AR371" s="465" t="s">
        <v>52</v>
      </c>
      <c r="AS371" s="465" t="s">
        <v>381</v>
      </c>
      <c r="AT371" s="465" t="s">
        <v>381</v>
      </c>
    </row>
    <row r="372" spans="1:46" ht="15">
      <c r="A372" s="387" t="s">
        <v>152</v>
      </c>
      <c r="B372" s="560">
        <v>0.1111111111111111</v>
      </c>
      <c r="C372" s="375">
        <f t="shared" si="238"/>
        <v>3</v>
      </c>
      <c r="D372" s="388">
        <f t="shared" si="240"/>
        <v>27</v>
      </c>
      <c r="E372" s="561" t="s">
        <v>381</v>
      </c>
      <c r="F372" s="465" t="s">
        <v>52</v>
      </c>
      <c r="G372" s="465" t="s">
        <v>381</v>
      </c>
      <c r="H372" s="465" t="s">
        <v>381</v>
      </c>
      <c r="I372" s="465" t="s">
        <v>381</v>
      </c>
      <c r="J372" s="465" t="s">
        <v>381</v>
      </c>
      <c r="K372" s="465" t="s">
        <v>381</v>
      </c>
      <c r="L372" s="563" t="s">
        <v>381</v>
      </c>
      <c r="M372" s="465" t="s">
        <v>381</v>
      </c>
      <c r="N372" s="465" t="s">
        <v>381</v>
      </c>
      <c r="O372" s="465" t="s">
        <v>381</v>
      </c>
      <c r="P372" s="465" t="s">
        <v>381</v>
      </c>
      <c r="Q372" s="465" t="s">
        <v>381</v>
      </c>
      <c r="R372" s="465" t="s">
        <v>381</v>
      </c>
      <c r="S372" s="465" t="s">
        <v>381</v>
      </c>
      <c r="T372" s="465" t="s">
        <v>381</v>
      </c>
      <c r="U372" s="563" t="s">
        <v>381</v>
      </c>
      <c r="V372" s="564" t="s">
        <v>381</v>
      </c>
      <c r="W372" s="561" t="s">
        <v>381</v>
      </c>
      <c r="X372" s="465" t="s">
        <v>381</v>
      </c>
      <c r="Y372" s="465" t="s">
        <v>52</v>
      </c>
      <c r="Z372" s="465" t="s">
        <v>381</v>
      </c>
      <c r="AA372" s="465" t="s">
        <v>381</v>
      </c>
      <c r="AB372" s="465" t="s">
        <v>381</v>
      </c>
      <c r="AC372" s="465" t="s">
        <v>381</v>
      </c>
      <c r="AD372" s="465" t="s">
        <v>52</v>
      </c>
      <c r="AE372" s="565" t="s">
        <v>381</v>
      </c>
      <c r="AF372" s="465" t="s">
        <v>381</v>
      </c>
      <c r="AG372" s="465" t="s">
        <v>381</v>
      </c>
      <c r="AH372" s="465" t="s">
        <v>381</v>
      </c>
      <c r="AI372" s="465" t="s">
        <v>381</v>
      </c>
      <c r="AJ372" s="465" t="s">
        <v>381</v>
      </c>
      <c r="AK372" s="465" t="s">
        <v>381</v>
      </c>
      <c r="AL372" s="465" t="s">
        <v>381</v>
      </c>
      <c r="AM372" s="465" t="s">
        <v>381</v>
      </c>
      <c r="AN372" s="465" t="s">
        <v>381</v>
      </c>
      <c r="AO372" s="465" t="s">
        <v>381</v>
      </c>
      <c r="AP372" s="465" t="s">
        <v>381</v>
      </c>
      <c r="AQ372" s="465" t="s">
        <v>381</v>
      </c>
      <c r="AR372" s="465" t="s">
        <v>381</v>
      </c>
      <c r="AS372" s="465" t="s">
        <v>381</v>
      </c>
      <c r="AT372" s="465" t="s">
        <v>381</v>
      </c>
    </row>
    <row r="373" spans="1:46" ht="15">
      <c r="A373" s="387" t="s">
        <v>153</v>
      </c>
      <c r="B373" s="560">
        <v>0</v>
      </c>
      <c r="C373" s="375">
        <f t="shared" si="238"/>
        <v>0</v>
      </c>
      <c r="D373" s="388">
        <f t="shared" si="240"/>
        <v>27</v>
      </c>
      <c r="E373" s="561" t="s">
        <v>381</v>
      </c>
      <c r="F373" s="465" t="s">
        <v>381</v>
      </c>
      <c r="G373" s="465" t="s">
        <v>381</v>
      </c>
      <c r="H373" s="465" t="s">
        <v>381</v>
      </c>
      <c r="I373" s="465" t="s">
        <v>381</v>
      </c>
      <c r="J373" s="465" t="s">
        <v>381</v>
      </c>
      <c r="K373" s="465" t="s">
        <v>381</v>
      </c>
      <c r="L373" s="563" t="s">
        <v>381</v>
      </c>
      <c r="M373" s="465" t="s">
        <v>381</v>
      </c>
      <c r="N373" s="465" t="s">
        <v>381</v>
      </c>
      <c r="O373" s="465" t="s">
        <v>381</v>
      </c>
      <c r="P373" s="465" t="s">
        <v>381</v>
      </c>
      <c r="Q373" s="465" t="s">
        <v>381</v>
      </c>
      <c r="R373" s="465" t="s">
        <v>381</v>
      </c>
      <c r="S373" s="465" t="s">
        <v>381</v>
      </c>
      <c r="T373" s="465" t="s">
        <v>381</v>
      </c>
      <c r="U373" s="563" t="s">
        <v>381</v>
      </c>
      <c r="V373" s="564" t="s">
        <v>381</v>
      </c>
      <c r="W373" s="561" t="s">
        <v>381</v>
      </c>
      <c r="X373" s="465" t="s">
        <v>381</v>
      </c>
      <c r="Y373" s="465" t="s">
        <v>381</v>
      </c>
      <c r="Z373" s="465" t="s">
        <v>381</v>
      </c>
      <c r="AA373" s="465" t="s">
        <v>381</v>
      </c>
      <c r="AB373" s="465" t="s">
        <v>381</v>
      </c>
      <c r="AC373" s="465" t="s">
        <v>381</v>
      </c>
      <c r="AD373" s="465" t="s">
        <v>381</v>
      </c>
      <c r="AE373" s="565" t="s">
        <v>381</v>
      </c>
      <c r="AF373" s="465" t="s">
        <v>381</v>
      </c>
      <c r="AG373" s="465" t="s">
        <v>381</v>
      </c>
      <c r="AH373" s="465" t="s">
        <v>381</v>
      </c>
      <c r="AI373" s="465" t="s">
        <v>381</v>
      </c>
      <c r="AJ373" s="465" t="s">
        <v>381</v>
      </c>
      <c r="AK373" s="465" t="s">
        <v>381</v>
      </c>
      <c r="AL373" s="465" t="s">
        <v>381</v>
      </c>
      <c r="AM373" s="465" t="s">
        <v>381</v>
      </c>
      <c r="AN373" s="465" t="s">
        <v>381</v>
      </c>
      <c r="AO373" s="465" t="s">
        <v>381</v>
      </c>
      <c r="AP373" s="465" t="s">
        <v>381</v>
      </c>
      <c r="AQ373" s="465" t="s">
        <v>381</v>
      </c>
      <c r="AR373" s="465" t="s">
        <v>381</v>
      </c>
      <c r="AS373" s="465" t="s">
        <v>381</v>
      </c>
      <c r="AT373" s="465" t="s">
        <v>381</v>
      </c>
    </row>
    <row r="374" spans="1:46" ht="15">
      <c r="A374" s="387" t="s">
        <v>477</v>
      </c>
      <c r="B374" s="560">
        <v>0</v>
      </c>
      <c r="C374" s="375">
        <f t="shared" si="238"/>
        <v>0</v>
      </c>
      <c r="D374" s="388">
        <f t="shared" si="240"/>
        <v>27</v>
      </c>
      <c r="E374" s="561" t="s">
        <v>381</v>
      </c>
      <c r="F374" s="465" t="s">
        <v>381</v>
      </c>
      <c r="G374" s="465" t="s">
        <v>381</v>
      </c>
      <c r="H374" s="465" t="s">
        <v>381</v>
      </c>
      <c r="I374" s="465" t="s">
        <v>381</v>
      </c>
      <c r="J374" s="465" t="s">
        <v>381</v>
      </c>
      <c r="K374" s="465" t="s">
        <v>381</v>
      </c>
      <c r="L374" s="563" t="s">
        <v>381</v>
      </c>
      <c r="M374" s="465" t="s">
        <v>381</v>
      </c>
      <c r="N374" s="465" t="s">
        <v>381</v>
      </c>
      <c r="O374" s="465" t="s">
        <v>381</v>
      </c>
      <c r="P374" s="465" t="s">
        <v>381</v>
      </c>
      <c r="Q374" s="465" t="s">
        <v>381</v>
      </c>
      <c r="R374" s="465" t="s">
        <v>381</v>
      </c>
      <c r="S374" s="465" t="s">
        <v>381</v>
      </c>
      <c r="T374" s="465" t="s">
        <v>381</v>
      </c>
      <c r="U374" s="563" t="s">
        <v>381</v>
      </c>
      <c r="V374" s="564" t="s">
        <v>381</v>
      </c>
      <c r="W374" s="561" t="s">
        <v>381</v>
      </c>
      <c r="X374" s="465" t="s">
        <v>381</v>
      </c>
      <c r="Y374" s="465" t="s">
        <v>381</v>
      </c>
      <c r="Z374" s="465" t="s">
        <v>381</v>
      </c>
      <c r="AA374" s="465" t="s">
        <v>381</v>
      </c>
      <c r="AB374" s="465" t="s">
        <v>381</v>
      </c>
      <c r="AC374" s="465" t="s">
        <v>381</v>
      </c>
      <c r="AD374" s="465" t="s">
        <v>381</v>
      </c>
      <c r="AE374" s="565" t="s">
        <v>381</v>
      </c>
      <c r="AF374" s="465" t="s">
        <v>381</v>
      </c>
      <c r="AG374" s="465" t="s">
        <v>381</v>
      </c>
      <c r="AH374" s="465" t="s">
        <v>381</v>
      </c>
      <c r="AI374" s="465" t="s">
        <v>381</v>
      </c>
      <c r="AJ374" s="465" t="s">
        <v>381</v>
      </c>
      <c r="AK374" s="465" t="s">
        <v>381</v>
      </c>
      <c r="AL374" s="465" t="s">
        <v>381</v>
      </c>
      <c r="AM374" s="465" t="s">
        <v>381</v>
      </c>
      <c r="AN374" s="465" t="s">
        <v>381</v>
      </c>
      <c r="AO374" s="465" t="s">
        <v>381</v>
      </c>
      <c r="AP374" s="465" t="s">
        <v>381</v>
      </c>
      <c r="AQ374" s="465" t="s">
        <v>381</v>
      </c>
      <c r="AR374" s="465" t="s">
        <v>381</v>
      </c>
      <c r="AS374" s="465" t="s">
        <v>381</v>
      </c>
      <c r="AT374" s="465" t="s">
        <v>381</v>
      </c>
    </row>
    <row r="375" spans="1:46" ht="15">
      <c r="A375" s="442" t="s">
        <v>154</v>
      </c>
      <c r="B375" s="560">
        <v>0</v>
      </c>
      <c r="C375" s="375">
        <f t="shared" si="238"/>
        <v>0</v>
      </c>
      <c r="D375" s="388">
        <f t="shared" si="240"/>
        <v>27</v>
      </c>
      <c r="E375" s="566" t="s">
        <v>381</v>
      </c>
      <c r="F375" s="505" t="s">
        <v>381</v>
      </c>
      <c r="G375" s="505" t="s">
        <v>381</v>
      </c>
      <c r="H375" s="505" t="s">
        <v>381</v>
      </c>
      <c r="I375" s="505" t="s">
        <v>381</v>
      </c>
      <c r="J375" s="505" t="s">
        <v>381</v>
      </c>
      <c r="K375" s="505" t="s">
        <v>381</v>
      </c>
      <c r="L375" s="567" t="s">
        <v>381</v>
      </c>
      <c r="M375" s="505" t="s">
        <v>381</v>
      </c>
      <c r="N375" s="505" t="s">
        <v>381</v>
      </c>
      <c r="O375" s="505" t="s">
        <v>381</v>
      </c>
      <c r="P375" s="505" t="s">
        <v>381</v>
      </c>
      <c r="Q375" s="505" t="s">
        <v>381</v>
      </c>
      <c r="R375" s="505" t="s">
        <v>381</v>
      </c>
      <c r="S375" s="505" t="s">
        <v>381</v>
      </c>
      <c r="T375" s="505" t="s">
        <v>381</v>
      </c>
      <c r="U375" s="567" t="s">
        <v>381</v>
      </c>
      <c r="V375" s="568" t="s">
        <v>381</v>
      </c>
      <c r="W375" s="566" t="s">
        <v>381</v>
      </c>
      <c r="X375" s="505" t="s">
        <v>381</v>
      </c>
      <c r="Y375" s="505" t="s">
        <v>381</v>
      </c>
      <c r="Z375" s="505" t="s">
        <v>381</v>
      </c>
      <c r="AA375" s="505" t="s">
        <v>381</v>
      </c>
      <c r="AB375" s="505" t="s">
        <v>381</v>
      </c>
      <c r="AC375" s="505" t="s">
        <v>381</v>
      </c>
      <c r="AD375" s="505" t="s">
        <v>381</v>
      </c>
      <c r="AE375" s="569" t="s">
        <v>381</v>
      </c>
      <c r="AF375" s="505" t="s">
        <v>381</v>
      </c>
      <c r="AG375" s="505" t="s">
        <v>381</v>
      </c>
      <c r="AH375" s="465" t="s">
        <v>381</v>
      </c>
      <c r="AI375" s="505" t="s">
        <v>381</v>
      </c>
      <c r="AJ375" s="505" t="s">
        <v>381</v>
      </c>
      <c r="AK375" s="505" t="s">
        <v>381</v>
      </c>
      <c r="AL375" s="505" t="s">
        <v>381</v>
      </c>
      <c r="AM375" s="505" t="s">
        <v>381</v>
      </c>
      <c r="AN375" s="505" t="s">
        <v>381</v>
      </c>
      <c r="AO375" s="505" t="s">
        <v>381</v>
      </c>
      <c r="AP375" s="505" t="s">
        <v>381</v>
      </c>
      <c r="AQ375" s="505" t="s">
        <v>381</v>
      </c>
      <c r="AR375" s="505" t="s">
        <v>381</v>
      </c>
      <c r="AS375" s="505" t="s">
        <v>381</v>
      </c>
      <c r="AT375" s="465" t="s">
        <v>381</v>
      </c>
    </row>
    <row r="376" spans="1:46" ht="20.25" customHeight="1">
      <c r="A376" s="574" t="s">
        <v>472</v>
      </c>
      <c r="B376" s="575"/>
      <c r="C376" s="576"/>
      <c r="D376" s="577"/>
      <c r="E376" s="576"/>
      <c r="F376" s="576"/>
      <c r="G376" s="576"/>
      <c r="H376" s="576"/>
      <c r="I376" s="576"/>
      <c r="J376" s="576"/>
      <c r="K376" s="576"/>
      <c r="L376" s="576"/>
      <c r="M376" s="576"/>
      <c r="N376" s="576"/>
      <c r="O376" s="576"/>
      <c r="P376" s="576"/>
      <c r="Q376" s="576"/>
      <c r="R376" s="576"/>
      <c r="S376" s="576"/>
      <c r="T376" s="576"/>
      <c r="U376" s="576"/>
      <c r="V376" s="577"/>
      <c r="W376" s="576"/>
      <c r="X376" s="576"/>
      <c r="Y376" s="576"/>
      <c r="Z376" s="576"/>
      <c r="AA376" s="576"/>
      <c r="AB376" s="576"/>
      <c r="AC376" s="576"/>
      <c r="AD376" s="576"/>
      <c r="AE376" s="578"/>
      <c r="AF376" s="576"/>
      <c r="AG376" s="576"/>
      <c r="AH376" s="576"/>
      <c r="AI376" s="576"/>
      <c r="AJ376" s="576"/>
      <c r="AK376" s="576"/>
      <c r="AL376" s="576"/>
      <c r="AM376" s="576"/>
      <c r="AN376" s="576"/>
      <c r="AO376" s="576"/>
      <c r="AP376" s="576"/>
      <c r="AQ376" s="576"/>
      <c r="AR376" s="576"/>
      <c r="AS376" s="576"/>
      <c r="AT376" s="576"/>
    </row>
    <row r="377" spans="1:46" ht="39.75" customHeight="1">
      <c r="A377" s="579" t="s">
        <v>164</v>
      </c>
      <c r="B377" s="580"/>
      <c r="C377" s="557"/>
      <c r="D377" s="581"/>
      <c r="E377" s="557"/>
      <c r="F377" s="557"/>
      <c r="G377" s="557"/>
      <c r="H377" s="557"/>
      <c r="I377" s="557"/>
      <c r="J377" s="557"/>
      <c r="K377" s="557"/>
      <c r="L377" s="557"/>
      <c r="M377" s="557"/>
      <c r="N377" s="557"/>
      <c r="O377" s="557"/>
      <c r="P377" s="557"/>
      <c r="Q377" s="557"/>
      <c r="R377" s="557"/>
      <c r="S377" s="557"/>
      <c r="T377" s="557"/>
      <c r="U377" s="557"/>
      <c r="V377" s="581"/>
      <c r="W377" s="557"/>
      <c r="X377" s="557"/>
      <c r="Y377" s="557"/>
      <c r="Z377" s="557"/>
      <c r="AA377" s="557"/>
      <c r="AB377" s="557"/>
      <c r="AC377" s="557"/>
      <c r="AD377" s="557"/>
      <c r="AE377" s="582"/>
      <c r="AF377" s="557"/>
      <c r="AG377" s="557"/>
      <c r="AH377" s="557"/>
      <c r="AI377" s="557"/>
      <c r="AJ377" s="557"/>
      <c r="AK377" s="557"/>
      <c r="AL377" s="557"/>
      <c r="AM377" s="557"/>
      <c r="AN377" s="557"/>
      <c r="AO377" s="557"/>
      <c r="AP377" s="557"/>
      <c r="AQ377" s="557"/>
      <c r="AR377" s="557"/>
      <c r="AS377" s="557"/>
      <c r="AT377" s="557"/>
    </row>
    <row r="378" spans="1:46" ht="15">
      <c r="A378" s="583" t="s">
        <v>491</v>
      </c>
      <c r="B378" s="535"/>
      <c r="C378" s="558"/>
      <c r="D378" s="559"/>
      <c r="E378" s="535"/>
      <c r="F378" s="443" t="str" cm="1">
        <f t="array" ref="F378">IF(COUNTIF(F379:F385,"Yes")&lt;1,"Don't Know",_xlfn.IFS(F379="Yes",$A379,F380="Yes",$A380,F381="Yes",$A381,F382="Yes",$A382,F383="Yes",$A383,F384="Yes",$A384,F385="Yes",$A385))</f>
        <v>Pharmacist</v>
      </c>
      <c r="G378" s="443" t="str" cm="1">
        <f t="array" ref="G378">IF(COUNTIF(G379:G385,"Yes")&lt;1,"Don't Know",_xlfn.IFS(G379="Yes",$A379,G380="Yes",$A380,G381="Yes",$A381,G382="Yes",$A382,G383="Yes",$A383,G384="Yes",$A384,G385="Yes",$A385))</f>
        <v>Community health worker</v>
      </c>
      <c r="H378" s="443" t="str" cm="1">
        <f t="array" ref="H378">IF(COUNTIF(H379:H385,"Yes")&lt;1,"Don't Know",_xlfn.IFS(H379="Yes",$A379,H380="Yes",$A380,H381="Yes",$A381,H382="Yes",$A382,H383="Yes",$A383,H384="Yes",$A384,H385="Yes",$A385))</f>
        <v>Auxiliary nurse midwife</v>
      </c>
      <c r="I378" s="443" t="str" cm="1">
        <f t="array" ref="I378">IF(COUNTIF(I379:I385,"Yes")&lt;1,"Don't Know",_xlfn.IFS(I379="Yes",$A379,I380="Yes",$A380,I381="Yes",$A381,I382="Yes",$A382,I383="Yes",$A383,I384="Yes",$A384,I385="Yes",$A385))</f>
        <v>Nurse</v>
      </c>
      <c r="J378" s="443" t="str" cm="1">
        <f t="array" ref="J378">IF(COUNTIF(J379:J385,"Yes")&lt;1,"Don't Know",_xlfn.IFS(J379="Yes",$A379,J380="Yes",$A380,J381="Yes",$A381,J382="Yes",$A382,J383="Yes",$A383,J384="Yes",$A384,J385="Yes",$A385))</f>
        <v>Auxiliary nurse midwife</v>
      </c>
      <c r="K378" s="443" t="str" cm="1">
        <f t="array" ref="K378">IF(COUNTIF(K379:K385,"Yes")&lt;1,"Don't Know",_xlfn.IFS(K379="Yes",$A379,K380="Yes",$A380,K381="Yes",$A381,K382="Yes",$A382,K383="Yes",$A383,K384="Yes",$A384,K385="Yes",$A385))</f>
        <v>Auxiliary nurse</v>
      </c>
      <c r="L378" s="443" t="str" cm="1">
        <f t="array" ref="L378">IF(COUNTIF(L379:L385,"Yes")&lt;1,"Don't Know",_xlfn.IFS(L379="Yes",$A379,L380="Yes",$A380,L381="Yes",$A381,L382="Yes",$A382,L383="Yes",$A383,L384="Yes",$A384,L385="Yes",$A385))</f>
        <v>Nurse</v>
      </c>
      <c r="M378" s="443" t="str" cm="1">
        <f t="array" ref="M378">IF(COUNTIF(M379:M385,"Yes")&lt;1,"Don't Know",_xlfn.IFS(M379="Yes",$A379,M380="Yes",$A380,M381="Yes",$A381,M382="Yes",$A382,M383="Yes",$A383,M384="Yes",$A384,M385="Yes",$A385))</f>
        <v>Pharmacist</v>
      </c>
      <c r="N378" s="443" t="str" cm="1">
        <f t="array" ref="N378">IF(COUNTIF(N379:N385,"Yes")&lt;1,"Don't Know",_xlfn.IFS(N379="Yes",$A379,N380="Yes",$A380,N381="Yes",$A381,N382="Yes",$A382,N383="Yes",$A383,N384="Yes",$A384,N385="Yes",$A385))</f>
        <v>Doctor</v>
      </c>
      <c r="O378" s="443" t="str" cm="1">
        <f t="array" ref="O378">IF(COUNTIF(O379:O385,"Yes")&lt;1,"Don't Know",_xlfn.IFS(O379="Yes",$A379,O380="Yes",$A380,O381="Yes",$A381,O382="Yes",$A382,O383="Yes",$A383,O384="Yes",$A384,O385="Yes",$A385))</f>
        <v>Pharmacist</v>
      </c>
      <c r="P378" s="443" t="str" cm="1">
        <f t="array" ref="P378">IF(COUNTIF(P379:P385,"Yes")&lt;1,"Don't Know",_xlfn.IFS(P379="Yes",$A379,P380="Yes",$A380,P381="Yes",$A381,P382="Yes",$A382,P383="Yes",$A383,P384="Yes",$A384,P385="Yes",$A385))</f>
        <v>Pharmacist</v>
      </c>
      <c r="Q378" s="443" t="str" cm="1">
        <f t="array" ref="Q378">IF(COUNTIF(Q379:Q385,"Yes")&lt;1,"Don't Know",_xlfn.IFS(Q379="Yes",$A379,Q380="Yes",$A380,Q381="Yes",$A381,Q382="Yes",$A382,Q383="Yes",$A383,Q384="Yes",$A384,Q385="Yes",$A385))</f>
        <v>Nurse</v>
      </c>
      <c r="R378" s="443" t="str" cm="1">
        <f t="array" ref="R378">IF(COUNTIF(R379:R385,"Yes")&lt;1,"Don't Know",_xlfn.IFS(R379="Yes",$A379,R380="Yes",$A380,R381="Yes",$A381,R382="Yes",$A382,R383="Yes",$A383,R384="Yes",$A384,R385="Yes",$A385))</f>
        <v>Community health worker</v>
      </c>
      <c r="S378" s="443" t="str" cm="1">
        <f t="array" ref="S378">IF(COUNTIF(S379:S385,"Yes")&lt;1,"Don't Know",_xlfn.IFS(S379="Yes",$A379,S380="Yes",$A380,S381="Yes",$A381,S382="Yes",$A382,S383="Yes",$A383,S384="Yes",$A384,S385="Yes",$A385))</f>
        <v>Community health worker</v>
      </c>
      <c r="T378" s="443" t="str" cm="1">
        <f t="array" ref="T378">IF(COUNTIF(T379:T385,"Yes")&lt;1,"Don't Know",_xlfn.IFS(T379="Yes",$A379,T380="Yes",$A380,T381="Yes",$A381,T382="Yes",$A382,T383="Yes",$A383,T384="Yes",$A384,T385="Yes",$A385))</f>
        <v>Auxiliary nurse midwife</v>
      </c>
      <c r="U378" s="443" t="str" cm="1">
        <f t="array" ref="U378">IF(COUNTIF(U379:U385,"Yes")&lt;1,"Don't Know",_xlfn.IFS(U379="Yes",$A379,U380="Yes",$A380,U381="Yes",$A381,U382="Yes",$A382,U383="Yes",$A383,U384="Yes",$A384,U385="Yes",$A385))</f>
        <v>Community health worker</v>
      </c>
      <c r="V378" s="443" t="str" cm="1">
        <f t="array" ref="V378">IF(COUNTIF(V379:V385,"Yes")&lt;1,"Don't Know",_xlfn.IFS(V379="Yes",$A379,V380="Yes",$A380,V381="Yes",$A381,V382="Yes",$A382,V383="Yes",$A383,V384="Yes",$A384,V385="Yes",$A385))</f>
        <v>Auxiliary nurse</v>
      </c>
      <c r="W378" s="443" t="str" cm="1">
        <f t="array" ref="W378">IF(COUNTIF(W379:W385,"Yes")&lt;1,"Don't Know",_xlfn.IFS(W379="Yes",$A379,W380="Yes",$A380,W381="Yes",$A381,W382="Yes",$A382,W383="Yes",$A383,W384="Yes",$A384,W385="Yes",$A385))</f>
        <v>Auxiliary nurse</v>
      </c>
      <c r="X378" s="443" t="str" cm="1">
        <f t="array" ref="X378">IF(COUNTIF(X379:X385,"Yes")&lt;1,"Don't Know",_xlfn.IFS(X379="Yes",$A379,X380="Yes",$A380,X381="Yes",$A381,X382="Yes",$A382,X383="Yes",$A383,X384="Yes",$A384,X385="Yes",$A385))</f>
        <v>Community health worker</v>
      </c>
      <c r="Y378" s="443" t="str" cm="1">
        <f t="array" ref="Y378">IF(COUNTIF(Y379:Y385,"Yes")&lt;1,"Don't Know",_xlfn.IFS(Y379="Yes",$A379,Y380="Yes",$A380,Y381="Yes",$A381,Y382="Yes",$A382,Y383="Yes",$A383,Y384="Yes",$A384,Y385="Yes",$A385))</f>
        <v>Doctor</v>
      </c>
      <c r="Z378" s="443" t="str" cm="1">
        <f t="array" ref="Z378">IF(COUNTIF(Z379:Z385,"Yes")&lt;1,"Don't Know",_xlfn.IFS(Z379="Yes",$A379,Z380="Yes",$A380,Z381="Yes",$A381,Z382="Yes",$A382,Z383="Yes",$A383,Z384="Yes",$A384,Z385="Yes",$A385))</f>
        <v>Nurse</v>
      </c>
      <c r="AA378" s="443" t="str" cm="1">
        <f t="array" ref="AA378">IF(COUNTIF(AA379:AA385,"Yes")&lt;1,"Don't Know",_xlfn.IFS(AA379="Yes",$A379,AA380="Yes",$A380,AA381="Yes",$A381,AA382="Yes",$A382,AA383="Yes",$A383,AA384="Yes",$A384,AA385="Yes",$A385))</f>
        <v>Auxiliary nurse midwife</v>
      </c>
      <c r="AB378" s="443" t="str" cm="1">
        <f t="array" ref="AB378">IF(COUNTIF(AB379:AB385,"Yes")&lt;1,"Don't Know",_xlfn.IFS(AB379="Yes",$A379,AB380="Yes",$A380,AB381="Yes",$A381,AB382="Yes",$A382,AB383="Yes",$A383,AB384="Yes",$A384,AB385="Yes",$A385))</f>
        <v>Community health worker</v>
      </c>
      <c r="AC378" s="443" t="str" cm="1">
        <f t="array" ref="AC378">IF(COUNTIF(AC379:AC385,"Yes")&lt;1,"Don't Know",_xlfn.IFS(AC379="Yes",$A379,AC380="Yes",$A380,AC381="Yes",$A381,AC382="Yes",$A382,AC383="Yes",$A383,AC384="Yes",$A384,AC385="Yes",$A385))</f>
        <v>Community health worker</v>
      </c>
      <c r="AD378" s="443" t="str" cm="1">
        <f t="array" ref="AD378">IF(COUNTIF(AD379:AD385,"Yes")&lt;1,"Don't Know",_xlfn.IFS(AD379="Yes",$A379,AD380="Yes",$A380,AD381="Yes",$A381,AD382="Yes",$A382,AD383="Yes",$A383,AD384="Yes",$A384,AD385="Yes",$A385))</f>
        <v>Auxiliary nurse midwife</v>
      </c>
      <c r="AE378" s="443" t="str" cm="1">
        <f t="array" ref="AE378">IF(COUNTIF(AE379:AE385,"Yes")&lt;1,"Don't Know",_xlfn.IFS(AE379="Yes",$A379,AE380="Yes",$A380,AE381="Yes",$A381,AE382="Yes",$A382,AE383="Yes",$A383,AE384="Yes",$A384,AE385="Yes",$A385))</f>
        <v>Auxiliary nurse</v>
      </c>
      <c r="AF378" s="443" t="str" cm="1">
        <f t="array" ref="AF378">IF(COUNTIF(AF379:AF385,"Yes")&lt;1,"Don't Know",_xlfn.IFS(AF379="Yes",$A379,AF380="Yes",$A380,AF381="Yes",$A381,AF382="Yes",$A382,AF383="Yes",$A383,AF384="Yes",$A384,AF385="Yes",$A385))</f>
        <v>Pharmacist</v>
      </c>
      <c r="AG378" s="443" t="str" cm="1">
        <f t="array" ref="AG378">IF(COUNTIF(AG379:AG385,"Yes")&lt;1,"Don't Know",_xlfn.IFS(AG379="Yes",$A379,AG380="Yes",$A380,AG381="Yes",$A381,AG382="Yes",$A382,AG383="Yes",$A383,AG384="Yes",$A384,AG385="Yes",$A385))</f>
        <v>Community health worker</v>
      </c>
      <c r="AH378" s="443" t="str" cm="1">
        <f t="array" ref="AH378">IF(COUNTIF(AH379:AH385,"Yes")&lt;1,"Don't Know",_xlfn.IFS(AH379="Yes",$A379,AH380="Yes",$A380,AH381="Yes",$A381,AH382="Yes",$A382,AH383="Yes",$A383,AH384="Yes",$A384,AH385="Yes",$A385))</f>
        <v>Community health worker</v>
      </c>
      <c r="AI378" s="443" t="str" cm="1">
        <f t="array" ref="AI378">IF(COUNTIF(AI379:AI385,"Yes")&lt;1,"Don't Know",_xlfn.IFS(AI379="Yes",$A379,AI380="Yes",$A380,AI381="Yes",$A381,AI382="Yes",$A382,AI383="Yes",$A383,AI384="Yes",$A384,AI385="Yes",$A385))</f>
        <v>Pharmacist</v>
      </c>
      <c r="AJ378" s="443" t="str" cm="1">
        <f t="array" ref="AJ378">IF(COUNTIF(AJ379:AJ385,"Yes")&lt;1,"Don't Know",_xlfn.IFS(AJ379="Yes",$A379,AJ380="Yes",$A380,AJ381="Yes",$A381,AJ382="Yes",$A382,AJ383="Yes",$A383,AJ384="Yes",$A384,AJ385="Yes",$A385))</f>
        <v>Community health worker</v>
      </c>
      <c r="AK378" s="443" t="str" cm="1">
        <f t="array" ref="AK378">IF(COUNTIF(AK379:AK385,"Yes")&lt;1,"Don't Know",_xlfn.IFS(AK379="Yes",$A379,AK380="Yes",$A380,AK381="Yes",$A381,AK382="Yes",$A382,AK383="Yes",$A383,AK384="Yes",$A384,AK385="Yes",$A385))</f>
        <v>Nurse</v>
      </c>
      <c r="AL378" s="443" t="str" cm="1">
        <f t="array" ref="AL378">IF(COUNTIF(AL379:AL385,"Yes")&lt;1,"Don't Know",_xlfn.IFS(AL379="Yes",$A379,AL380="Yes",$A380,AL381="Yes",$A381,AL382="Yes",$A382,AL383="Yes",$A383,AL384="Yes",$A384,AL385="Yes",$A385))</f>
        <v>Auxiliary nurse midwife</v>
      </c>
      <c r="AM378" s="443" t="str" cm="1">
        <f t="array" ref="AM378">IF(COUNTIF(AM379:AM385,"Yes")&lt;1,"Don't Know",_xlfn.IFS(AM379="Yes",$A379,AM380="Yes",$A380,AM381="Yes",$A381,AM382="Yes",$A382,AM383="Yes",$A383,AM384="Yes",$A384,AM385="Yes",$A385))</f>
        <v>Nurse</v>
      </c>
      <c r="AN378" s="443" t="str" cm="1">
        <f t="array" ref="AN378">IF(COUNTIF(AN379:AN385,"Yes")&lt;1,"Don't Know",_xlfn.IFS(AN379="Yes",$A379,AN380="Yes",$A380,AN381="Yes",$A381,AN382="Yes",$A382,AN383="Yes",$A383,AN384="Yes",$A384,AN385="Yes",$A385))</f>
        <v>Auxiliary nurse</v>
      </c>
      <c r="AO378" s="443" t="str" cm="1">
        <f t="array" ref="AO378">IF(COUNTIF(AO379:AO385,"Yes")&lt;1,"Don't Know",_xlfn.IFS(AO379="Yes",$A379,AO380="Yes",$A380,AO381="Yes",$A381,AO382="Yes",$A382,AO383="Yes",$A383,AO384="Yes",$A384,AO385="Yes",$A385))</f>
        <v>Community health worker</v>
      </c>
      <c r="AP378" s="443" t="str" cm="1">
        <f t="array" ref="AP378">IF(COUNTIF(AP379:AP385,"Yes")&lt;1,"Don't Know",_xlfn.IFS(AP379="Yes",$A379,AP380="Yes",$A380,AP381="Yes",$A381,AP382="Yes",$A382,AP383="Yes",$A383,AP384="Yes",$A384,AP385="Yes",$A385))</f>
        <v>Community health worker</v>
      </c>
      <c r="AQ378" s="443" t="str" cm="1">
        <f t="array" ref="AQ378">IF(COUNTIF(AQ379:AQ385,"Yes")&lt;1,"Don't Know",_xlfn.IFS(AQ379="Yes",$A379,AQ380="Yes",$A380,AQ381="Yes",$A381,AQ382="Yes",$A382,AQ383="Yes",$A383,AQ384="Yes",$A384,AQ385="Yes",$A385))</f>
        <v>Nurse</v>
      </c>
      <c r="AR378" s="443" t="str" cm="1">
        <f t="array" ref="AR378">IF(COUNTIF(AR379:AR385,"Yes")&lt;1,"Don't Know",_xlfn.IFS(AR379="Yes",$A379,AR380="Yes",$A380,AR381="Yes",$A381,AR382="Yes",$A382,AR383="Yes",$A383,AR384="Yes",$A384,AR385="Yes",$A385))</f>
        <v>Community health worker</v>
      </c>
      <c r="AS378" s="443" t="str" cm="1">
        <f t="array" ref="AS378">IF(COUNTIF(AS379:AS385,"Yes")&lt;1,"Don't Know",_xlfn.IFS(AS379="Yes",$A379,AS380="Yes",$A380,AS381="Yes",$A381,AS382="Yes",$A382,AS383="Yes",$A383,AS384="Yes",$A384,AS385="Yes",$A385))</f>
        <v>Nurse</v>
      </c>
      <c r="AT378" s="443" t="str" cm="1">
        <f t="array" ref="AT378">IF(COUNTIF(AT379:AT385,"Yes")&lt;1,"Don't Know",_xlfn.IFS(AT379="Yes",$A379,AT380="Yes",$A380,AT381="Yes",$A381,AT382="Yes",$A382,AT383="Yes",$A383,AT384="Yes",$A384,AT385="Yes",$A385))</f>
        <v>Community health worker</v>
      </c>
    </row>
    <row r="379" spans="1:46" ht="15">
      <c r="A379" s="584" t="s">
        <v>474</v>
      </c>
      <c r="B379" s="585">
        <v>0.34146341463414637</v>
      </c>
      <c r="C379" s="375">
        <f t="shared" ref="C379:C385" si="241">COUNTIF(E379:AT379,"Yes")</f>
        <v>14</v>
      </c>
      <c r="D379" s="388">
        <f>SUM($C$379:$C$385)</f>
        <v>41</v>
      </c>
      <c r="E379" s="323" t="s">
        <v>381</v>
      </c>
      <c r="F379" s="325" t="s">
        <v>381</v>
      </c>
      <c r="G379" s="325" t="s">
        <v>52</v>
      </c>
      <c r="H379" s="325" t="s">
        <v>381</v>
      </c>
      <c r="I379" s="325" t="s">
        <v>381</v>
      </c>
      <c r="J379" s="325" t="s">
        <v>381</v>
      </c>
      <c r="K379" s="325" t="s">
        <v>381</v>
      </c>
      <c r="L379" s="459" t="s">
        <v>381</v>
      </c>
      <c r="M379" s="325" t="s">
        <v>381</v>
      </c>
      <c r="N379" s="325" t="s">
        <v>381</v>
      </c>
      <c r="O379" s="325" t="s">
        <v>381</v>
      </c>
      <c r="P379" s="325" t="s">
        <v>381</v>
      </c>
      <c r="Q379" s="325" t="s">
        <v>381</v>
      </c>
      <c r="R379" s="325" t="s">
        <v>52</v>
      </c>
      <c r="S379" s="325" t="s">
        <v>52</v>
      </c>
      <c r="T379" s="325" t="s">
        <v>381</v>
      </c>
      <c r="U379" s="459" t="s">
        <v>52</v>
      </c>
      <c r="V379" s="333" t="s">
        <v>381</v>
      </c>
      <c r="W379" s="561" t="s">
        <v>381</v>
      </c>
      <c r="X379" s="465" t="s">
        <v>52</v>
      </c>
      <c r="Y379" s="325" t="s">
        <v>381</v>
      </c>
      <c r="Z379" s="325" t="s">
        <v>381</v>
      </c>
      <c r="AA379" s="325" t="s">
        <v>381</v>
      </c>
      <c r="AB379" s="465" t="s">
        <v>52</v>
      </c>
      <c r="AC379" s="325" t="s">
        <v>52</v>
      </c>
      <c r="AD379" s="325" t="s">
        <v>381</v>
      </c>
      <c r="AE379" s="325" t="s">
        <v>381</v>
      </c>
      <c r="AF379" s="325" t="s">
        <v>381</v>
      </c>
      <c r="AG379" s="325" t="s">
        <v>52</v>
      </c>
      <c r="AH379" s="325" t="s">
        <v>52</v>
      </c>
      <c r="AI379" s="325" t="s">
        <v>381</v>
      </c>
      <c r="AJ379" s="325" t="s">
        <v>52</v>
      </c>
      <c r="AK379" s="465" t="s">
        <v>381</v>
      </c>
      <c r="AL379" s="325" t="s">
        <v>381</v>
      </c>
      <c r="AM379" s="325" t="s">
        <v>381</v>
      </c>
      <c r="AN379" s="325" t="s">
        <v>381</v>
      </c>
      <c r="AO379" s="325" t="s">
        <v>52</v>
      </c>
      <c r="AP379" s="325" t="s">
        <v>52</v>
      </c>
      <c r="AQ379" s="325" t="s">
        <v>381</v>
      </c>
      <c r="AR379" s="325" t="s">
        <v>52</v>
      </c>
      <c r="AS379" s="325" t="s">
        <v>381</v>
      </c>
      <c r="AT379" s="325" t="s">
        <v>52</v>
      </c>
    </row>
    <row r="380" spans="1:46" ht="15">
      <c r="A380" s="584" t="s">
        <v>475</v>
      </c>
      <c r="B380" s="585">
        <v>0.12195121951219512</v>
      </c>
      <c r="C380" s="375">
        <f t="shared" si="241"/>
        <v>5</v>
      </c>
      <c r="D380" s="388">
        <f t="shared" ref="D380:D385" si="242">SUM($C$379:$C$385)</f>
        <v>41</v>
      </c>
      <c r="E380" s="323" t="s">
        <v>381</v>
      </c>
      <c r="F380" s="325" t="s">
        <v>381</v>
      </c>
      <c r="G380" s="325" t="s">
        <v>381</v>
      </c>
      <c r="H380" s="325" t="s">
        <v>381</v>
      </c>
      <c r="I380" s="325" t="s">
        <v>381</v>
      </c>
      <c r="J380" s="325" t="s">
        <v>381</v>
      </c>
      <c r="K380" s="325" t="s">
        <v>52</v>
      </c>
      <c r="L380" s="459" t="s">
        <v>381</v>
      </c>
      <c r="M380" s="325" t="s">
        <v>381</v>
      </c>
      <c r="N380" s="325" t="s">
        <v>381</v>
      </c>
      <c r="O380" s="325" t="s">
        <v>381</v>
      </c>
      <c r="P380" s="325" t="s">
        <v>381</v>
      </c>
      <c r="Q380" s="325" t="s">
        <v>381</v>
      </c>
      <c r="R380" s="325" t="s">
        <v>381</v>
      </c>
      <c r="S380" s="325" t="s">
        <v>381</v>
      </c>
      <c r="T380" s="325" t="s">
        <v>381</v>
      </c>
      <c r="U380" s="459" t="s">
        <v>381</v>
      </c>
      <c r="V380" s="333" t="s">
        <v>52</v>
      </c>
      <c r="W380" s="323" t="s">
        <v>52</v>
      </c>
      <c r="X380" s="325" t="s">
        <v>381</v>
      </c>
      <c r="Y380" s="325" t="s">
        <v>381</v>
      </c>
      <c r="Z380" s="325" t="s">
        <v>381</v>
      </c>
      <c r="AA380" s="325" t="s">
        <v>381</v>
      </c>
      <c r="AB380" s="325" t="s">
        <v>381</v>
      </c>
      <c r="AC380" s="325" t="s">
        <v>381</v>
      </c>
      <c r="AD380" s="325" t="s">
        <v>381</v>
      </c>
      <c r="AE380" s="325" t="s">
        <v>52</v>
      </c>
      <c r="AF380" s="325" t="s">
        <v>381</v>
      </c>
      <c r="AG380" s="325" t="s">
        <v>381</v>
      </c>
      <c r="AH380" s="325" t="s">
        <v>381</v>
      </c>
      <c r="AI380" s="325" t="s">
        <v>381</v>
      </c>
      <c r="AJ380" s="325" t="s">
        <v>381</v>
      </c>
      <c r="AK380" s="325" t="s">
        <v>381</v>
      </c>
      <c r="AL380" s="325" t="s">
        <v>381</v>
      </c>
      <c r="AM380" s="325" t="s">
        <v>381</v>
      </c>
      <c r="AN380" s="325" t="s">
        <v>52</v>
      </c>
      <c r="AO380" s="325" t="s">
        <v>381</v>
      </c>
      <c r="AP380" s="325" t="s">
        <v>381</v>
      </c>
      <c r="AQ380" s="325" t="s">
        <v>381</v>
      </c>
      <c r="AR380" s="325" t="s">
        <v>381</v>
      </c>
      <c r="AS380" s="325" t="s">
        <v>381</v>
      </c>
      <c r="AT380" s="325" t="s">
        <v>381</v>
      </c>
    </row>
    <row r="381" spans="1:46" ht="15">
      <c r="A381" s="584" t="s">
        <v>476</v>
      </c>
      <c r="B381" s="585">
        <v>0.14634146341463414</v>
      </c>
      <c r="C381" s="375">
        <f t="shared" si="241"/>
        <v>6</v>
      </c>
      <c r="D381" s="388">
        <f t="shared" si="242"/>
        <v>41</v>
      </c>
      <c r="E381" s="323" t="s">
        <v>381</v>
      </c>
      <c r="F381" s="325" t="s">
        <v>381</v>
      </c>
      <c r="G381" s="325" t="s">
        <v>381</v>
      </c>
      <c r="H381" s="325" t="s">
        <v>52</v>
      </c>
      <c r="I381" s="325" t="s">
        <v>381</v>
      </c>
      <c r="J381" s="325" t="s">
        <v>52</v>
      </c>
      <c r="K381" s="325" t="s">
        <v>381</v>
      </c>
      <c r="L381" s="459" t="s">
        <v>381</v>
      </c>
      <c r="M381" s="325" t="s">
        <v>381</v>
      </c>
      <c r="N381" s="325" t="s">
        <v>381</v>
      </c>
      <c r="O381" s="465" t="s">
        <v>381</v>
      </c>
      <c r="P381" s="325" t="s">
        <v>381</v>
      </c>
      <c r="Q381" s="325" t="s">
        <v>381</v>
      </c>
      <c r="R381" s="325" t="s">
        <v>381</v>
      </c>
      <c r="S381" s="325" t="s">
        <v>381</v>
      </c>
      <c r="T381" s="325" t="s">
        <v>52</v>
      </c>
      <c r="U381" s="563" t="s">
        <v>381</v>
      </c>
      <c r="V381" s="333" t="s">
        <v>381</v>
      </c>
      <c r="W381" s="323" t="s">
        <v>381</v>
      </c>
      <c r="X381" s="325" t="s">
        <v>381</v>
      </c>
      <c r="Y381" s="325" t="s">
        <v>381</v>
      </c>
      <c r="Z381" s="325" t="s">
        <v>381</v>
      </c>
      <c r="AA381" s="325" t="s">
        <v>52</v>
      </c>
      <c r="AB381" s="325" t="s">
        <v>381</v>
      </c>
      <c r="AC381" s="325" t="s">
        <v>381</v>
      </c>
      <c r="AD381" s="325" t="s">
        <v>52</v>
      </c>
      <c r="AE381" s="325" t="s">
        <v>381</v>
      </c>
      <c r="AF381" s="325" t="s">
        <v>381</v>
      </c>
      <c r="AG381" s="325" t="s">
        <v>381</v>
      </c>
      <c r="AH381" s="325" t="s">
        <v>381</v>
      </c>
      <c r="AI381" s="325" t="s">
        <v>381</v>
      </c>
      <c r="AJ381" s="325" t="s">
        <v>381</v>
      </c>
      <c r="AK381" s="325" t="s">
        <v>381</v>
      </c>
      <c r="AL381" s="325" t="s">
        <v>52</v>
      </c>
      <c r="AM381" s="325" t="s">
        <v>381</v>
      </c>
      <c r="AN381" s="325" t="s">
        <v>381</v>
      </c>
      <c r="AO381" s="325" t="s">
        <v>381</v>
      </c>
      <c r="AP381" s="325" t="s">
        <v>381</v>
      </c>
      <c r="AQ381" s="325" t="s">
        <v>381</v>
      </c>
      <c r="AR381" s="325" t="s">
        <v>381</v>
      </c>
      <c r="AS381" s="325" t="s">
        <v>381</v>
      </c>
      <c r="AT381" s="325" t="s">
        <v>381</v>
      </c>
    </row>
    <row r="382" spans="1:46" ht="15">
      <c r="A382" s="584" t="s">
        <v>152</v>
      </c>
      <c r="B382" s="585">
        <v>0.1951219512195122</v>
      </c>
      <c r="C382" s="375">
        <f t="shared" si="241"/>
        <v>8</v>
      </c>
      <c r="D382" s="388">
        <f t="shared" si="242"/>
        <v>41</v>
      </c>
      <c r="E382" s="323" t="s">
        <v>381</v>
      </c>
      <c r="F382" s="325" t="s">
        <v>381</v>
      </c>
      <c r="G382" s="325" t="s">
        <v>381</v>
      </c>
      <c r="H382" s="325" t="s">
        <v>381</v>
      </c>
      <c r="I382" s="325" t="s">
        <v>52</v>
      </c>
      <c r="J382" s="325" t="s">
        <v>381</v>
      </c>
      <c r="K382" s="325" t="s">
        <v>381</v>
      </c>
      <c r="L382" s="459" t="s">
        <v>52</v>
      </c>
      <c r="M382" s="325" t="s">
        <v>381</v>
      </c>
      <c r="N382" s="325" t="s">
        <v>381</v>
      </c>
      <c r="O382" s="325" t="s">
        <v>381</v>
      </c>
      <c r="P382" s="325" t="s">
        <v>381</v>
      </c>
      <c r="Q382" s="325" t="s">
        <v>52</v>
      </c>
      <c r="R382" s="325" t="s">
        <v>381</v>
      </c>
      <c r="S382" s="325" t="s">
        <v>381</v>
      </c>
      <c r="T382" s="325" t="s">
        <v>381</v>
      </c>
      <c r="U382" s="459" t="s">
        <v>381</v>
      </c>
      <c r="V382" s="333" t="s">
        <v>381</v>
      </c>
      <c r="W382" s="323" t="s">
        <v>381</v>
      </c>
      <c r="X382" s="325" t="s">
        <v>381</v>
      </c>
      <c r="Y382" s="325" t="s">
        <v>381</v>
      </c>
      <c r="Z382" s="325" t="s">
        <v>52</v>
      </c>
      <c r="AA382" s="325" t="s">
        <v>381</v>
      </c>
      <c r="AB382" s="325" t="s">
        <v>381</v>
      </c>
      <c r="AC382" s="325" t="s">
        <v>381</v>
      </c>
      <c r="AD382" s="325" t="s">
        <v>381</v>
      </c>
      <c r="AE382" s="325" t="s">
        <v>381</v>
      </c>
      <c r="AF382" s="325" t="s">
        <v>381</v>
      </c>
      <c r="AG382" s="325" t="s">
        <v>381</v>
      </c>
      <c r="AH382" s="325" t="s">
        <v>381</v>
      </c>
      <c r="AI382" s="325" t="s">
        <v>381</v>
      </c>
      <c r="AJ382" s="325" t="s">
        <v>381</v>
      </c>
      <c r="AK382" s="325" t="s">
        <v>52</v>
      </c>
      <c r="AL382" s="325" t="s">
        <v>381</v>
      </c>
      <c r="AM382" s="325" t="s">
        <v>52</v>
      </c>
      <c r="AN382" s="325" t="s">
        <v>381</v>
      </c>
      <c r="AO382" s="325" t="s">
        <v>381</v>
      </c>
      <c r="AP382" s="325" t="s">
        <v>381</v>
      </c>
      <c r="AQ382" s="325" t="s">
        <v>52</v>
      </c>
      <c r="AR382" s="325" t="s">
        <v>381</v>
      </c>
      <c r="AS382" s="325" t="s">
        <v>52</v>
      </c>
      <c r="AT382" s="325" t="s">
        <v>381</v>
      </c>
    </row>
    <row r="383" spans="1:46" ht="15">
      <c r="A383" s="387" t="s">
        <v>153</v>
      </c>
      <c r="B383" s="585">
        <v>0.14634146341463414</v>
      </c>
      <c r="C383" s="375">
        <f t="shared" si="241"/>
        <v>6</v>
      </c>
      <c r="D383" s="388">
        <f t="shared" si="242"/>
        <v>41</v>
      </c>
      <c r="E383" s="323" t="s">
        <v>381</v>
      </c>
      <c r="F383" s="325" t="s">
        <v>52</v>
      </c>
      <c r="G383" s="325" t="s">
        <v>381</v>
      </c>
      <c r="H383" s="325" t="s">
        <v>381</v>
      </c>
      <c r="I383" s="325" t="s">
        <v>381</v>
      </c>
      <c r="J383" s="325" t="s">
        <v>381</v>
      </c>
      <c r="K383" s="325" t="s">
        <v>381</v>
      </c>
      <c r="L383" s="459" t="s">
        <v>381</v>
      </c>
      <c r="M383" s="325" t="s">
        <v>52</v>
      </c>
      <c r="N383" s="325" t="s">
        <v>381</v>
      </c>
      <c r="O383" s="325" t="s">
        <v>52</v>
      </c>
      <c r="P383" s="325" t="s">
        <v>52</v>
      </c>
      <c r="Q383" s="325" t="s">
        <v>381</v>
      </c>
      <c r="R383" s="325" t="s">
        <v>381</v>
      </c>
      <c r="S383" s="325" t="s">
        <v>381</v>
      </c>
      <c r="T383" s="325" t="s">
        <v>381</v>
      </c>
      <c r="U383" s="459" t="s">
        <v>381</v>
      </c>
      <c r="V383" s="333" t="s">
        <v>381</v>
      </c>
      <c r="W383" s="323" t="s">
        <v>381</v>
      </c>
      <c r="X383" s="325" t="s">
        <v>381</v>
      </c>
      <c r="Y383" s="325" t="s">
        <v>381</v>
      </c>
      <c r="Z383" s="325" t="s">
        <v>381</v>
      </c>
      <c r="AA383" s="325" t="s">
        <v>381</v>
      </c>
      <c r="AB383" s="325" t="s">
        <v>381</v>
      </c>
      <c r="AC383" s="325" t="s">
        <v>381</v>
      </c>
      <c r="AD383" s="325" t="s">
        <v>381</v>
      </c>
      <c r="AE383" s="325" t="s">
        <v>381</v>
      </c>
      <c r="AF383" s="325" t="s">
        <v>52</v>
      </c>
      <c r="AG383" s="325" t="s">
        <v>381</v>
      </c>
      <c r="AH383" s="325" t="s">
        <v>381</v>
      </c>
      <c r="AI383" s="325" t="s">
        <v>52</v>
      </c>
      <c r="AJ383" s="325" t="s">
        <v>381</v>
      </c>
      <c r="AK383" s="325" t="s">
        <v>381</v>
      </c>
      <c r="AL383" s="325" t="s">
        <v>381</v>
      </c>
      <c r="AM383" s="325" t="s">
        <v>381</v>
      </c>
      <c r="AN383" s="325" t="s">
        <v>381</v>
      </c>
      <c r="AO383" s="325" t="s">
        <v>381</v>
      </c>
      <c r="AP383" s="325" t="s">
        <v>381</v>
      </c>
      <c r="AQ383" s="325" t="s">
        <v>381</v>
      </c>
      <c r="AR383" s="325" t="s">
        <v>381</v>
      </c>
      <c r="AS383" s="325" t="s">
        <v>381</v>
      </c>
      <c r="AT383" s="325" t="s">
        <v>381</v>
      </c>
    </row>
    <row r="384" spans="1:46" ht="15">
      <c r="A384" s="584" t="s">
        <v>477</v>
      </c>
      <c r="B384" s="585">
        <v>0</v>
      </c>
      <c r="C384" s="375">
        <f t="shared" si="241"/>
        <v>0</v>
      </c>
      <c r="D384" s="388">
        <f t="shared" si="242"/>
        <v>41</v>
      </c>
      <c r="E384" s="323" t="s">
        <v>381</v>
      </c>
      <c r="F384" s="325" t="s">
        <v>381</v>
      </c>
      <c r="G384" s="325" t="s">
        <v>381</v>
      </c>
      <c r="H384" s="325" t="s">
        <v>381</v>
      </c>
      <c r="I384" s="325" t="s">
        <v>381</v>
      </c>
      <c r="J384" s="325" t="s">
        <v>381</v>
      </c>
      <c r="K384" s="325" t="s">
        <v>381</v>
      </c>
      <c r="L384" s="459" t="s">
        <v>381</v>
      </c>
      <c r="M384" s="325" t="s">
        <v>381</v>
      </c>
      <c r="N384" s="325" t="s">
        <v>381</v>
      </c>
      <c r="O384" s="325" t="s">
        <v>381</v>
      </c>
      <c r="P384" s="325" t="s">
        <v>381</v>
      </c>
      <c r="Q384" s="325" t="s">
        <v>381</v>
      </c>
      <c r="R384" s="325" t="s">
        <v>381</v>
      </c>
      <c r="S384" s="325" t="s">
        <v>381</v>
      </c>
      <c r="T384" s="325" t="s">
        <v>381</v>
      </c>
      <c r="U384" s="459" t="s">
        <v>381</v>
      </c>
      <c r="V384" s="333" t="s">
        <v>381</v>
      </c>
      <c r="W384" s="323" t="s">
        <v>381</v>
      </c>
      <c r="X384" s="325" t="s">
        <v>381</v>
      </c>
      <c r="Y384" s="325" t="s">
        <v>381</v>
      </c>
      <c r="Z384" s="325" t="s">
        <v>381</v>
      </c>
      <c r="AA384" s="325" t="s">
        <v>381</v>
      </c>
      <c r="AB384" s="325" t="s">
        <v>381</v>
      </c>
      <c r="AC384" s="325" t="s">
        <v>381</v>
      </c>
      <c r="AD384" s="325" t="s">
        <v>381</v>
      </c>
      <c r="AE384" s="325" t="s">
        <v>381</v>
      </c>
      <c r="AF384" s="325" t="s">
        <v>381</v>
      </c>
      <c r="AG384" s="325" t="s">
        <v>381</v>
      </c>
      <c r="AH384" s="325" t="s">
        <v>381</v>
      </c>
      <c r="AI384" s="325" t="s">
        <v>381</v>
      </c>
      <c r="AJ384" s="325" t="s">
        <v>381</v>
      </c>
      <c r="AK384" s="325" t="s">
        <v>381</v>
      </c>
      <c r="AL384" s="325" t="s">
        <v>381</v>
      </c>
      <c r="AM384" s="325" t="s">
        <v>381</v>
      </c>
      <c r="AN384" s="325" t="s">
        <v>381</v>
      </c>
      <c r="AO384" s="325" t="s">
        <v>381</v>
      </c>
      <c r="AP384" s="325" t="s">
        <v>381</v>
      </c>
      <c r="AQ384" s="325" t="s">
        <v>381</v>
      </c>
      <c r="AR384" s="325" t="s">
        <v>381</v>
      </c>
      <c r="AS384" s="325" t="s">
        <v>381</v>
      </c>
      <c r="AT384" s="325" t="s">
        <v>381</v>
      </c>
    </row>
    <row r="385" spans="1:46" ht="15">
      <c r="A385" s="586" t="s">
        <v>154</v>
      </c>
      <c r="B385" s="585">
        <v>4.878048780487805E-2</v>
      </c>
      <c r="C385" s="375">
        <f t="shared" si="241"/>
        <v>2</v>
      </c>
      <c r="D385" s="388">
        <f t="shared" si="242"/>
        <v>41</v>
      </c>
      <c r="E385" s="323" t="s">
        <v>381</v>
      </c>
      <c r="F385" s="325" t="s">
        <v>381</v>
      </c>
      <c r="G385" s="325" t="s">
        <v>381</v>
      </c>
      <c r="H385" s="325" t="s">
        <v>381</v>
      </c>
      <c r="I385" s="325" t="s">
        <v>381</v>
      </c>
      <c r="J385" s="325" t="s">
        <v>381</v>
      </c>
      <c r="K385" s="325" t="s">
        <v>381</v>
      </c>
      <c r="L385" s="459" t="s">
        <v>381</v>
      </c>
      <c r="M385" s="325" t="s">
        <v>381</v>
      </c>
      <c r="N385" s="325" t="s">
        <v>52</v>
      </c>
      <c r="O385" s="325" t="s">
        <v>381</v>
      </c>
      <c r="P385" s="325" t="s">
        <v>381</v>
      </c>
      <c r="Q385" s="325" t="s">
        <v>381</v>
      </c>
      <c r="R385" s="325" t="s">
        <v>381</v>
      </c>
      <c r="S385" s="325" t="s">
        <v>381</v>
      </c>
      <c r="T385" s="325" t="s">
        <v>381</v>
      </c>
      <c r="U385" s="459" t="s">
        <v>381</v>
      </c>
      <c r="V385" s="333" t="s">
        <v>381</v>
      </c>
      <c r="W385" s="323" t="s">
        <v>381</v>
      </c>
      <c r="X385" s="325" t="s">
        <v>381</v>
      </c>
      <c r="Y385" s="325" t="s">
        <v>52</v>
      </c>
      <c r="Z385" s="325" t="s">
        <v>381</v>
      </c>
      <c r="AA385" s="325" t="s">
        <v>381</v>
      </c>
      <c r="AB385" s="325" t="s">
        <v>381</v>
      </c>
      <c r="AC385" s="325" t="s">
        <v>381</v>
      </c>
      <c r="AD385" s="325" t="s">
        <v>381</v>
      </c>
      <c r="AE385" s="325" t="s">
        <v>381</v>
      </c>
      <c r="AF385" s="325" t="s">
        <v>381</v>
      </c>
      <c r="AG385" s="325" t="s">
        <v>381</v>
      </c>
      <c r="AH385" s="325" t="s">
        <v>381</v>
      </c>
      <c r="AI385" s="325" t="s">
        <v>381</v>
      </c>
      <c r="AJ385" s="325" t="s">
        <v>381</v>
      </c>
      <c r="AK385" s="325" t="s">
        <v>381</v>
      </c>
      <c r="AL385" s="325" t="s">
        <v>381</v>
      </c>
      <c r="AM385" s="325" t="s">
        <v>381</v>
      </c>
      <c r="AN385" s="325" t="s">
        <v>381</v>
      </c>
      <c r="AO385" s="325" t="s">
        <v>381</v>
      </c>
      <c r="AP385" s="325" t="s">
        <v>381</v>
      </c>
      <c r="AQ385" s="325" t="s">
        <v>381</v>
      </c>
      <c r="AR385" s="325" t="s">
        <v>381</v>
      </c>
      <c r="AS385" s="325" t="s">
        <v>381</v>
      </c>
      <c r="AT385" s="325" t="s">
        <v>381</v>
      </c>
    </row>
    <row r="386" spans="1:46" ht="15">
      <c r="A386" s="583" t="s">
        <v>492</v>
      </c>
      <c r="B386" s="535"/>
      <c r="C386" s="535"/>
      <c r="D386" s="536"/>
      <c r="E386" s="535"/>
      <c r="F386" s="443" t="str" cm="1">
        <f t="array" ref="F386">IF(COUNTIF(F387:F393,"Yes")&lt;1,"Don't Know",_xlfn.IFS(F387="Yes",$A387,F388="Yes",$A388,F389="Yes",$A389,F390="Yes",$A390,F391="Yes",$A391,F392="Yes",$A392,F393="Yes",$A393))</f>
        <v>Pharmacist</v>
      </c>
      <c r="G386" s="443" t="str" cm="1">
        <f t="array" ref="G386">IF(COUNTIF(G387:G393,"Yes")&lt;1,"Don't Know",_xlfn.IFS(G387="Yes",$A387,G388="Yes",$A388,G389="Yes",$A389,G390="Yes",$A390,G391="Yes",$A391,G392="Yes",$A392,G393="Yes",$A393))</f>
        <v>Community health worker</v>
      </c>
      <c r="H386" s="443" t="str" cm="1">
        <f t="array" ref="H386">IF(COUNTIF(H387:H393,"Yes")&lt;1,"Don't Know",_xlfn.IFS(H387="Yes",$A387,H388="Yes",$A388,H389="Yes",$A389,H390="Yes",$A390,H391="Yes",$A391,H392="Yes",$A392,H393="Yes",$A393))</f>
        <v>Auxiliary nurse midwife</v>
      </c>
      <c r="I386" s="443" t="str" cm="1">
        <f t="array" ref="I386">IF(COUNTIF(I387:I393,"Yes")&lt;1,"Don't Know",_xlfn.IFS(I387="Yes",$A387,I388="Yes",$A388,I389="Yes",$A389,I390="Yes",$A390,I391="Yes",$A391,I392="Yes",$A392,I393="Yes",$A393))</f>
        <v>Nurse</v>
      </c>
      <c r="J386" s="443" t="str" cm="1">
        <f t="array" ref="J386">IF(COUNTIF(J387:J393,"Yes")&lt;1,"Don't Know",_xlfn.IFS(J387="Yes",$A387,J388="Yes",$A388,J389="Yes",$A389,J390="Yes",$A390,J391="Yes",$A391,J392="Yes",$A392,J393="Yes",$A393))</f>
        <v>Auxiliary nurse midwife</v>
      </c>
      <c r="K386" s="443" t="str" cm="1">
        <f t="array" ref="K386">IF(COUNTIF(K387:K393,"Yes")&lt;1,"Don't Know",_xlfn.IFS(K387="Yes",$A387,K388="Yes",$A388,K389="Yes",$A389,K390="Yes",$A390,K391="Yes",$A391,K392="Yes",$A392,K393="Yes",$A393))</f>
        <v>Don't Know</v>
      </c>
      <c r="L386" s="443" t="str" cm="1">
        <f t="array" ref="L386">IF(COUNTIF(L387:L393,"Yes")&lt;1,"Don't Know",_xlfn.IFS(L387="Yes",$A387,L388="Yes",$A388,L389="Yes",$A389,L390="Yes",$A390,L391="Yes",$A391,L392="Yes",$A392,L393="Yes",$A393))</f>
        <v>Nurse</v>
      </c>
      <c r="M386" s="443" t="str" cm="1">
        <f t="array" ref="M386">IF(COUNTIF(M387:M393,"Yes")&lt;1,"Don't Know",_xlfn.IFS(M387="Yes",$A387,M388="Yes",$A388,M389="Yes",$A389,M390="Yes",$A390,M391="Yes",$A391,M392="Yes",$A392,M393="Yes",$A393))</f>
        <v>Auxiliary nurse midwife</v>
      </c>
      <c r="N386" s="443" t="str" cm="1">
        <f t="array" ref="N386">IF(COUNTIF(N387:N393,"Yes")&lt;1,"Don't Know",_xlfn.IFS(N387="Yes",$A387,N388="Yes",$A388,N389="Yes",$A389,N390="Yes",$A390,N391="Yes",$A391,N392="Yes",$A392,N393="Yes",$A393))</f>
        <v>Doctor</v>
      </c>
      <c r="O386" s="443" t="str" cm="1">
        <f t="array" ref="O386">IF(COUNTIF(O387:O393,"Yes")&lt;1,"Don't Know",_xlfn.IFS(O387="Yes",$A387,O388="Yes",$A388,O389="Yes",$A389,O390="Yes",$A390,O391="Yes",$A391,O392="Yes",$A392,O393="Yes",$A393))</f>
        <v>Pharmacist</v>
      </c>
      <c r="P386" s="443" t="str" cm="1">
        <f t="array" ref="P386">IF(COUNTIF(P387:P393,"Yes")&lt;1,"Don't Know",_xlfn.IFS(P387="Yes",$A387,P388="Yes",$A388,P389="Yes",$A389,P390="Yes",$A390,P391="Yes",$A391,P392="Yes",$A392,P393="Yes",$A393))</f>
        <v>Pharmacist</v>
      </c>
      <c r="Q386" s="443" t="str" cm="1">
        <f t="array" ref="Q386">IF(COUNTIF(Q387:Q393,"Yes")&lt;1,"Don't Know",_xlfn.IFS(Q387="Yes",$A387,Q388="Yes",$A388,Q389="Yes",$A389,Q390="Yes",$A390,Q391="Yes",$A391,Q392="Yes",$A392,Q393="Yes",$A393))</f>
        <v>Nurse</v>
      </c>
      <c r="R386" s="443" t="str" cm="1">
        <f t="array" ref="R386">IF(COUNTIF(R387:R393,"Yes")&lt;1,"Don't Know",_xlfn.IFS(R387="Yes",$A387,R388="Yes",$A388,R389="Yes",$A389,R390="Yes",$A390,R391="Yes",$A391,R392="Yes",$A392,R393="Yes",$A393))</f>
        <v>Community health worker</v>
      </c>
      <c r="S386" s="443" t="str" cm="1">
        <f t="array" ref="S386">IF(COUNTIF(S387:S393,"Yes")&lt;1,"Don't Know",_xlfn.IFS(S387="Yes",$A387,S388="Yes",$A388,S389="Yes",$A389,S390="Yes",$A390,S391="Yes",$A391,S392="Yes",$A392,S393="Yes",$A393))</f>
        <v>Don't Know</v>
      </c>
      <c r="T386" s="443" t="str" cm="1">
        <f t="array" ref="T386">IF(COUNTIF(T387:T393,"Yes")&lt;1,"Don't Know",_xlfn.IFS(T387="Yes",$A387,T388="Yes",$A388,T389="Yes",$A389,T390="Yes",$A390,T391="Yes",$A391,T392="Yes",$A392,T393="Yes",$A393))</f>
        <v>Auxiliary nurse midwife</v>
      </c>
      <c r="U386" s="443" t="str" cm="1">
        <f t="array" ref="U386">IF(COUNTIF(U387:U393,"Yes")&lt;1,"Don't Know",_xlfn.IFS(U387="Yes",$A387,U388="Yes",$A388,U389="Yes",$A389,U390="Yes",$A390,U391="Yes",$A391,U392="Yes",$A392,U393="Yes",$A393))</f>
        <v>Community health worker</v>
      </c>
      <c r="V386" s="443" t="str" cm="1">
        <f t="array" ref="V386">IF(COUNTIF(V387:V393,"Yes")&lt;1,"Don't Know",_xlfn.IFS(V387="Yes",$A387,V388="Yes",$A388,V389="Yes",$A389,V390="Yes",$A390,V391="Yes",$A391,V392="Yes",$A392,V393="Yes",$A393))</f>
        <v>Auxiliary nurse</v>
      </c>
      <c r="W386" s="443" t="str" cm="1">
        <f t="array" ref="W386">IF(COUNTIF(W387:W393,"Yes")&lt;1,"Don't Know",_xlfn.IFS(W387="Yes",$A387,W388="Yes",$A388,W389="Yes",$A389,W390="Yes",$A390,W391="Yes",$A391,W392="Yes",$A392,W393="Yes",$A393))</f>
        <v>Doctor</v>
      </c>
      <c r="X386" s="443" t="str" cm="1">
        <f t="array" ref="X386">IF(COUNTIF(X387:X393,"Yes")&lt;1,"Don't Know",_xlfn.IFS(X387="Yes",$A387,X388="Yes",$A388,X389="Yes",$A389,X390="Yes",$A390,X391="Yes",$A391,X392="Yes",$A392,X393="Yes",$A393))</f>
        <v>Community health worker</v>
      </c>
      <c r="Y386" s="443" t="str" cm="1">
        <f t="array" ref="Y386">IF(COUNTIF(Y387:Y393,"Yes")&lt;1,"Don't Know",_xlfn.IFS(Y387="Yes",$A387,Y388="Yes",$A388,Y389="Yes",$A389,Y390="Yes",$A390,Y391="Yes",$A391,Y392="Yes",$A392,Y393="Yes",$A393))</f>
        <v>Doctor</v>
      </c>
      <c r="Z386" s="443" t="str" cm="1">
        <f t="array" ref="Z386">IF(COUNTIF(Z387:Z393,"Yes")&lt;1,"Don't Know",_xlfn.IFS(Z387="Yes",$A387,Z388="Yes",$A388,Z389="Yes",$A389,Z390="Yes",$A390,Z391="Yes",$A391,Z392="Yes",$A392,Z393="Yes",$A393))</f>
        <v>Nurse</v>
      </c>
      <c r="AA386" s="443" t="str" cm="1">
        <f t="array" ref="AA386">IF(COUNTIF(AA387:AA393,"Yes")&lt;1,"Don't Know",_xlfn.IFS(AA387="Yes",$A387,AA388="Yes",$A388,AA389="Yes",$A389,AA390="Yes",$A390,AA391="Yes",$A391,AA392="Yes",$A392,AA393="Yes",$A393))</f>
        <v>Auxiliary nurse midwife</v>
      </c>
      <c r="AB386" s="443" t="str" cm="1">
        <f t="array" ref="AB386">IF(COUNTIF(AB387:AB393,"Yes")&lt;1,"Don't Know",_xlfn.IFS(AB387="Yes",$A387,AB388="Yes",$A388,AB389="Yes",$A389,AB390="Yes",$A390,AB391="Yes",$A391,AB392="Yes",$A392,AB393="Yes",$A393))</f>
        <v>Community health worker</v>
      </c>
      <c r="AC386" s="443" t="str" cm="1">
        <f t="array" ref="AC386">IF(COUNTIF(AC387:AC393,"Yes")&lt;1,"Don't Know",_xlfn.IFS(AC387="Yes",$A387,AC388="Yes",$A388,AC389="Yes",$A389,AC390="Yes",$A390,AC391="Yes",$A391,AC392="Yes",$A392,AC393="Yes",$A393))</f>
        <v>Community health worker</v>
      </c>
      <c r="AD386" s="443" t="str" cm="1">
        <f t="array" ref="AD386">IF(COUNTIF(AD387:AD393,"Yes")&lt;1,"Don't Know",_xlfn.IFS(AD387="Yes",$A387,AD388="Yes",$A388,AD389="Yes",$A389,AD390="Yes",$A390,AD391="Yes",$A391,AD392="Yes",$A392,AD393="Yes",$A393))</f>
        <v>Auxiliary nurse midwife</v>
      </c>
      <c r="AE386" s="443" t="str" cm="1">
        <f t="array" ref="AE386">IF(COUNTIF(AE387:AE393,"Yes")&lt;1,"Don't Know",_xlfn.IFS(AE387="Yes",$A387,AE388="Yes",$A388,AE389="Yes",$A389,AE390="Yes",$A390,AE391="Yes",$A391,AE392="Yes",$A392,AE393="Yes",$A393))</f>
        <v>Auxiliary nurse</v>
      </c>
      <c r="AF386" s="443" t="str" cm="1">
        <f t="array" ref="AF386">IF(COUNTIF(AF387:AF393,"Yes")&lt;1,"Don't Know",_xlfn.IFS(AF387="Yes",$A387,AF388="Yes",$A388,AF389="Yes",$A389,AF390="Yes",$A390,AF391="Yes",$A391,AF392="Yes",$A392,AF393="Yes",$A393))</f>
        <v>Pharmacist</v>
      </c>
      <c r="AG386" s="443" t="str" cm="1">
        <f t="array" ref="AG386">IF(COUNTIF(AG387:AG393,"Yes")&lt;1,"Don't Know",_xlfn.IFS(AG387="Yes",$A387,AG388="Yes",$A388,AG389="Yes",$A389,AG390="Yes",$A390,AG391="Yes",$A391,AG392="Yes",$A392,AG393="Yes",$A393))</f>
        <v>Community health worker</v>
      </c>
      <c r="AH386" s="443" t="str" cm="1">
        <f t="array" ref="AH386">IF(COUNTIF(AH387:AH393,"Yes")&lt;1,"Don't Know",_xlfn.IFS(AH387="Yes",$A387,AH388="Yes",$A388,AH389="Yes",$A389,AH390="Yes",$A390,AH391="Yes",$A391,AH392="Yes",$A392,AH393="Yes",$A393))</f>
        <v>Community health worker</v>
      </c>
      <c r="AI386" s="443" t="str" cm="1">
        <f t="array" ref="AI386">IF(COUNTIF(AI387:AI393,"Yes")&lt;1,"Don't Know",_xlfn.IFS(AI387="Yes",$A387,AI388="Yes",$A388,AI389="Yes",$A389,AI390="Yes",$A390,AI391="Yes",$A391,AI392="Yes",$A392,AI393="Yes",$A393))</f>
        <v>Pharmacist</v>
      </c>
      <c r="AJ386" s="443" t="str" cm="1">
        <f t="array" ref="AJ386">IF(COUNTIF(AJ387:AJ393,"Yes")&lt;1,"Don't Know",_xlfn.IFS(AJ387="Yes",$A387,AJ388="Yes",$A388,AJ389="Yes",$A389,AJ390="Yes",$A390,AJ391="Yes",$A391,AJ392="Yes",$A392,AJ393="Yes",$A393))</f>
        <v>Community health worker</v>
      </c>
      <c r="AK386" s="443" t="str" cm="1">
        <f t="array" ref="AK386">IF(COUNTIF(AK387:AK393,"Yes")&lt;1,"Don't Know",_xlfn.IFS(AK387="Yes",$A387,AK388="Yes",$A388,AK389="Yes",$A389,AK390="Yes",$A390,AK391="Yes",$A391,AK392="Yes",$A392,AK393="Yes",$A393))</f>
        <v>Nurse</v>
      </c>
      <c r="AL386" s="443" t="str" cm="1">
        <f t="array" ref="AL386">IF(COUNTIF(AL387:AL393,"Yes")&lt;1,"Don't Know",_xlfn.IFS(AL387="Yes",$A387,AL388="Yes",$A388,AL389="Yes",$A389,AL390="Yes",$A390,AL391="Yes",$A391,AL392="Yes",$A392,AL393="Yes",$A393))</f>
        <v>Auxiliary nurse midwife</v>
      </c>
      <c r="AM386" s="443" t="str" cm="1">
        <f t="array" ref="AM386">IF(COUNTIF(AM387:AM393,"Yes")&lt;1,"Don't Know",_xlfn.IFS(AM387="Yes",$A387,AM388="Yes",$A388,AM389="Yes",$A389,AM390="Yes",$A390,AM391="Yes",$A391,AM392="Yes",$A392,AM393="Yes",$A393))</f>
        <v>Nurse</v>
      </c>
      <c r="AN386" s="443" t="str" cm="1">
        <f t="array" ref="AN386">IF(COUNTIF(AN387:AN393,"Yes")&lt;1,"Don't Know",_xlfn.IFS(AN387="Yes",$A387,AN388="Yes",$A388,AN389="Yes",$A389,AN390="Yes",$A390,AN391="Yes",$A391,AN392="Yes",$A392,AN393="Yes",$A393))</f>
        <v>Auxiliary nurse</v>
      </c>
      <c r="AO386" s="443" t="str" cm="1">
        <f t="array" ref="AO386">IF(COUNTIF(AO387:AO393,"Yes")&lt;1,"Don't Know",_xlfn.IFS(AO387="Yes",$A387,AO388="Yes",$A388,AO389="Yes",$A389,AO390="Yes",$A390,AO391="Yes",$A391,AO392="Yes",$A392,AO393="Yes",$A393))</f>
        <v>Community health worker</v>
      </c>
      <c r="AP386" s="443" t="str" cm="1">
        <f t="array" ref="AP386">IF(COUNTIF(AP387:AP393,"Yes")&lt;1,"Don't Know",_xlfn.IFS(AP387="Yes",$A387,AP388="Yes",$A388,AP389="Yes",$A389,AP390="Yes",$A390,AP391="Yes",$A391,AP392="Yes",$A392,AP393="Yes",$A393))</f>
        <v>Auxiliary nurse</v>
      </c>
      <c r="AQ386" s="443" t="str" cm="1">
        <f t="array" ref="AQ386">IF(COUNTIF(AQ387:AQ393,"Yes")&lt;1,"Don't Know",_xlfn.IFS(AQ387="Yes",$A387,AQ388="Yes",$A388,AQ389="Yes",$A389,AQ390="Yes",$A390,AQ391="Yes",$A391,AQ392="Yes",$A392,AQ393="Yes",$A393))</f>
        <v>Nurse</v>
      </c>
      <c r="AR386" s="443" t="str" cm="1">
        <f t="array" ref="AR386">IF(COUNTIF(AR387:AR393,"Yes")&lt;1,"Don't Know",_xlfn.IFS(AR387="Yes",$A387,AR388="Yes",$A388,AR389="Yes",$A389,AR390="Yes",$A390,AR391="Yes",$A391,AR392="Yes",$A392,AR393="Yes",$A393))</f>
        <v>Community health worker</v>
      </c>
      <c r="AS386" s="443" t="str" cm="1">
        <f t="array" ref="AS386">IF(COUNTIF(AS387:AS393,"Yes")&lt;1,"Don't Know",_xlfn.IFS(AS387="Yes",$A387,AS388="Yes",$A388,AS389="Yes",$A389,AS390="Yes",$A390,AS391="Yes",$A391,AS392="Yes",$A392,AS393="Yes",$A393))</f>
        <v>Nurse</v>
      </c>
      <c r="AT386" s="443" t="str" cm="1">
        <f t="array" ref="AT386">IF(COUNTIF(AT387:AT393,"Yes")&lt;1,"Don't Know",_xlfn.IFS(AT387="Yes",$A387,AT388="Yes",$A388,AT389="Yes",$A389,AT390="Yes",$A390,AT391="Yes",$A391,AT392="Yes",$A392,AT393="Yes",$A393))</f>
        <v>Community health worker</v>
      </c>
    </row>
    <row r="387" spans="1:46" ht="15">
      <c r="A387" s="584" t="s">
        <v>474</v>
      </c>
      <c r="B387" s="585">
        <v>0.30769230769230771</v>
      </c>
      <c r="C387" s="375">
        <f t="shared" ref="C387:C393" si="243">COUNTIF(E387:AT387,"Yes")</f>
        <v>12</v>
      </c>
      <c r="D387" s="388">
        <f>SUM($C$387:$C$393)</f>
        <v>39</v>
      </c>
      <c r="E387" s="323" t="s">
        <v>381</v>
      </c>
      <c r="F387" s="325" t="s">
        <v>381</v>
      </c>
      <c r="G387" s="325" t="s">
        <v>52</v>
      </c>
      <c r="H387" s="325" t="s">
        <v>381</v>
      </c>
      <c r="I387" s="325" t="s">
        <v>381</v>
      </c>
      <c r="J387" s="325" t="s">
        <v>381</v>
      </c>
      <c r="K387" s="325" t="s">
        <v>381</v>
      </c>
      <c r="L387" s="459" t="s">
        <v>381</v>
      </c>
      <c r="M387" s="325" t="s">
        <v>381</v>
      </c>
      <c r="N387" s="325" t="s">
        <v>381</v>
      </c>
      <c r="O387" s="325" t="s">
        <v>381</v>
      </c>
      <c r="P387" s="325" t="s">
        <v>381</v>
      </c>
      <c r="Q387" s="325" t="s">
        <v>381</v>
      </c>
      <c r="R387" s="325" t="s">
        <v>52</v>
      </c>
      <c r="S387" s="325" t="s">
        <v>381</v>
      </c>
      <c r="T387" s="325" t="s">
        <v>381</v>
      </c>
      <c r="U387" s="459" t="s">
        <v>52</v>
      </c>
      <c r="V387" s="333" t="s">
        <v>381</v>
      </c>
      <c r="W387" s="323" t="s">
        <v>381</v>
      </c>
      <c r="X387" s="325" t="s">
        <v>52</v>
      </c>
      <c r="Y387" s="325" t="s">
        <v>381</v>
      </c>
      <c r="Z387" s="325" t="s">
        <v>381</v>
      </c>
      <c r="AA387" s="325" t="s">
        <v>381</v>
      </c>
      <c r="AB387" s="325" t="s">
        <v>52</v>
      </c>
      <c r="AC387" s="325" t="s">
        <v>52</v>
      </c>
      <c r="AD387" s="325" t="s">
        <v>381</v>
      </c>
      <c r="AE387" s="325" t="s">
        <v>381</v>
      </c>
      <c r="AF387" s="325" t="s">
        <v>381</v>
      </c>
      <c r="AG387" s="325" t="s">
        <v>52</v>
      </c>
      <c r="AH387" s="325" t="s">
        <v>52</v>
      </c>
      <c r="AI387" s="325" t="s">
        <v>381</v>
      </c>
      <c r="AJ387" s="325" t="s">
        <v>52</v>
      </c>
      <c r="AK387" s="325" t="s">
        <v>381</v>
      </c>
      <c r="AL387" s="325" t="s">
        <v>381</v>
      </c>
      <c r="AM387" s="325" t="s">
        <v>381</v>
      </c>
      <c r="AN387" s="325" t="s">
        <v>381</v>
      </c>
      <c r="AO387" s="325" t="s">
        <v>52</v>
      </c>
      <c r="AP387" s="325" t="s">
        <v>381</v>
      </c>
      <c r="AQ387" s="325" t="s">
        <v>381</v>
      </c>
      <c r="AR387" s="325" t="s">
        <v>52</v>
      </c>
      <c r="AS387" s="325" t="s">
        <v>381</v>
      </c>
      <c r="AT387" s="325" t="s">
        <v>52</v>
      </c>
    </row>
    <row r="388" spans="1:46" ht="15">
      <c r="A388" s="584" t="s">
        <v>475</v>
      </c>
      <c r="B388" s="585">
        <v>0.10256410256410256</v>
      </c>
      <c r="C388" s="375">
        <f t="shared" si="243"/>
        <v>4</v>
      </c>
      <c r="D388" s="388">
        <f t="shared" ref="D388:D393" si="244">SUM($C$387:$C$393)</f>
        <v>39</v>
      </c>
      <c r="E388" s="323" t="s">
        <v>381</v>
      </c>
      <c r="F388" s="325" t="s">
        <v>381</v>
      </c>
      <c r="G388" s="325" t="s">
        <v>381</v>
      </c>
      <c r="H388" s="325" t="s">
        <v>381</v>
      </c>
      <c r="I388" s="325" t="s">
        <v>381</v>
      </c>
      <c r="J388" s="325" t="s">
        <v>381</v>
      </c>
      <c r="K388" s="325" t="s">
        <v>381</v>
      </c>
      <c r="L388" s="459" t="s">
        <v>381</v>
      </c>
      <c r="M388" s="325" t="s">
        <v>381</v>
      </c>
      <c r="N388" s="325" t="s">
        <v>381</v>
      </c>
      <c r="O388" s="325" t="s">
        <v>381</v>
      </c>
      <c r="P388" s="325" t="s">
        <v>381</v>
      </c>
      <c r="Q388" s="325" t="s">
        <v>381</v>
      </c>
      <c r="R388" s="325" t="s">
        <v>381</v>
      </c>
      <c r="S388" s="325" t="s">
        <v>381</v>
      </c>
      <c r="T388" s="325" t="s">
        <v>381</v>
      </c>
      <c r="U388" s="459" t="s">
        <v>381</v>
      </c>
      <c r="V388" s="333" t="s">
        <v>52</v>
      </c>
      <c r="W388" s="323" t="s">
        <v>381</v>
      </c>
      <c r="X388" s="325" t="s">
        <v>381</v>
      </c>
      <c r="Y388" s="325" t="s">
        <v>381</v>
      </c>
      <c r="Z388" s="325" t="s">
        <v>381</v>
      </c>
      <c r="AA388" s="325" t="s">
        <v>381</v>
      </c>
      <c r="AB388" s="325" t="s">
        <v>381</v>
      </c>
      <c r="AC388" s="325" t="s">
        <v>381</v>
      </c>
      <c r="AD388" s="325" t="s">
        <v>381</v>
      </c>
      <c r="AE388" s="325" t="s">
        <v>52</v>
      </c>
      <c r="AF388" s="325" t="s">
        <v>381</v>
      </c>
      <c r="AG388" s="325" t="s">
        <v>381</v>
      </c>
      <c r="AH388" s="325" t="s">
        <v>381</v>
      </c>
      <c r="AI388" s="325" t="s">
        <v>381</v>
      </c>
      <c r="AJ388" s="325" t="s">
        <v>381</v>
      </c>
      <c r="AK388" s="325" t="s">
        <v>381</v>
      </c>
      <c r="AL388" s="325" t="s">
        <v>381</v>
      </c>
      <c r="AM388" s="325" t="s">
        <v>381</v>
      </c>
      <c r="AN388" s="325" t="s">
        <v>52</v>
      </c>
      <c r="AO388" s="325" t="s">
        <v>381</v>
      </c>
      <c r="AP388" s="325" t="s">
        <v>52</v>
      </c>
      <c r="AQ388" s="325" t="s">
        <v>381</v>
      </c>
      <c r="AR388" s="325" t="s">
        <v>381</v>
      </c>
      <c r="AS388" s="325" t="s">
        <v>381</v>
      </c>
      <c r="AT388" s="325" t="s">
        <v>381</v>
      </c>
    </row>
    <row r="389" spans="1:46" ht="15">
      <c r="A389" s="584" t="s">
        <v>476</v>
      </c>
      <c r="B389" s="585">
        <v>0.17948717948717949</v>
      </c>
      <c r="C389" s="375">
        <f t="shared" si="243"/>
        <v>7</v>
      </c>
      <c r="D389" s="388">
        <f t="shared" si="244"/>
        <v>39</v>
      </c>
      <c r="E389" s="323" t="s">
        <v>381</v>
      </c>
      <c r="F389" s="325" t="s">
        <v>381</v>
      </c>
      <c r="G389" s="325" t="s">
        <v>381</v>
      </c>
      <c r="H389" s="325" t="s">
        <v>52</v>
      </c>
      <c r="I389" s="325" t="s">
        <v>381</v>
      </c>
      <c r="J389" s="325" t="s">
        <v>52</v>
      </c>
      <c r="K389" s="325" t="s">
        <v>381</v>
      </c>
      <c r="L389" s="459" t="s">
        <v>381</v>
      </c>
      <c r="M389" s="325" t="s">
        <v>52</v>
      </c>
      <c r="N389" s="325" t="s">
        <v>381</v>
      </c>
      <c r="O389" s="465" t="s">
        <v>381</v>
      </c>
      <c r="P389" s="325" t="s">
        <v>381</v>
      </c>
      <c r="Q389" s="325" t="s">
        <v>381</v>
      </c>
      <c r="R389" s="325" t="s">
        <v>381</v>
      </c>
      <c r="S389" s="325" t="s">
        <v>381</v>
      </c>
      <c r="T389" s="325" t="s">
        <v>52</v>
      </c>
      <c r="U389" s="563" t="s">
        <v>381</v>
      </c>
      <c r="V389" s="333" t="s">
        <v>381</v>
      </c>
      <c r="W389" s="323" t="s">
        <v>381</v>
      </c>
      <c r="X389" s="325" t="s">
        <v>381</v>
      </c>
      <c r="Y389" s="325" t="s">
        <v>381</v>
      </c>
      <c r="Z389" s="325" t="s">
        <v>381</v>
      </c>
      <c r="AA389" s="325" t="s">
        <v>52</v>
      </c>
      <c r="AB389" s="325" t="s">
        <v>381</v>
      </c>
      <c r="AC389" s="325" t="s">
        <v>381</v>
      </c>
      <c r="AD389" s="325" t="s">
        <v>52</v>
      </c>
      <c r="AE389" s="325" t="s">
        <v>381</v>
      </c>
      <c r="AF389" s="325" t="s">
        <v>381</v>
      </c>
      <c r="AG389" s="325" t="s">
        <v>381</v>
      </c>
      <c r="AH389" s="325" t="s">
        <v>381</v>
      </c>
      <c r="AI389" s="325" t="s">
        <v>381</v>
      </c>
      <c r="AJ389" s="325" t="s">
        <v>381</v>
      </c>
      <c r="AK389" s="325" t="s">
        <v>381</v>
      </c>
      <c r="AL389" s="325" t="s">
        <v>52</v>
      </c>
      <c r="AM389" s="325" t="s">
        <v>381</v>
      </c>
      <c r="AN389" s="325" t="s">
        <v>381</v>
      </c>
      <c r="AO389" s="325" t="s">
        <v>381</v>
      </c>
      <c r="AP389" s="325" t="s">
        <v>381</v>
      </c>
      <c r="AQ389" s="325" t="s">
        <v>381</v>
      </c>
      <c r="AR389" s="325" t="s">
        <v>381</v>
      </c>
      <c r="AS389" s="325" t="s">
        <v>381</v>
      </c>
      <c r="AT389" s="325" t="s">
        <v>381</v>
      </c>
    </row>
    <row r="390" spans="1:46" ht="15">
      <c r="A390" s="584" t="s">
        <v>152</v>
      </c>
      <c r="B390" s="585">
        <v>0.20512820512820512</v>
      </c>
      <c r="C390" s="375">
        <f t="shared" si="243"/>
        <v>8</v>
      </c>
      <c r="D390" s="388">
        <f t="shared" si="244"/>
        <v>39</v>
      </c>
      <c r="E390" s="323" t="s">
        <v>381</v>
      </c>
      <c r="F390" s="325" t="s">
        <v>381</v>
      </c>
      <c r="G390" s="325" t="s">
        <v>381</v>
      </c>
      <c r="H390" s="325" t="s">
        <v>381</v>
      </c>
      <c r="I390" s="325" t="s">
        <v>52</v>
      </c>
      <c r="J390" s="325" t="s">
        <v>381</v>
      </c>
      <c r="K390" s="325" t="s">
        <v>381</v>
      </c>
      <c r="L390" s="459" t="s">
        <v>52</v>
      </c>
      <c r="M390" s="325" t="s">
        <v>381</v>
      </c>
      <c r="N390" s="325" t="s">
        <v>381</v>
      </c>
      <c r="O390" s="325" t="s">
        <v>381</v>
      </c>
      <c r="P390" s="325" t="s">
        <v>381</v>
      </c>
      <c r="Q390" s="325" t="s">
        <v>52</v>
      </c>
      <c r="R390" s="325" t="s">
        <v>381</v>
      </c>
      <c r="S390" s="325" t="s">
        <v>381</v>
      </c>
      <c r="T390" s="325" t="s">
        <v>381</v>
      </c>
      <c r="U390" s="459" t="s">
        <v>381</v>
      </c>
      <c r="V390" s="333" t="s">
        <v>381</v>
      </c>
      <c r="W390" s="323" t="s">
        <v>381</v>
      </c>
      <c r="X390" s="325" t="s">
        <v>381</v>
      </c>
      <c r="Y390" s="325" t="s">
        <v>381</v>
      </c>
      <c r="Z390" s="325" t="s">
        <v>52</v>
      </c>
      <c r="AA390" s="325" t="s">
        <v>381</v>
      </c>
      <c r="AB390" s="325" t="s">
        <v>381</v>
      </c>
      <c r="AC390" s="325" t="s">
        <v>381</v>
      </c>
      <c r="AD390" s="325" t="s">
        <v>381</v>
      </c>
      <c r="AE390" s="325" t="s">
        <v>381</v>
      </c>
      <c r="AF390" s="325" t="s">
        <v>381</v>
      </c>
      <c r="AG390" s="325" t="s">
        <v>381</v>
      </c>
      <c r="AH390" s="325" t="s">
        <v>381</v>
      </c>
      <c r="AI390" s="325" t="s">
        <v>381</v>
      </c>
      <c r="AJ390" s="325" t="s">
        <v>381</v>
      </c>
      <c r="AK390" s="325" t="s">
        <v>52</v>
      </c>
      <c r="AL390" s="325" t="s">
        <v>381</v>
      </c>
      <c r="AM390" s="325" t="s">
        <v>52</v>
      </c>
      <c r="AN390" s="325" t="s">
        <v>381</v>
      </c>
      <c r="AO390" s="325" t="s">
        <v>381</v>
      </c>
      <c r="AP390" s="325" t="s">
        <v>381</v>
      </c>
      <c r="AQ390" s="325" t="s">
        <v>52</v>
      </c>
      <c r="AR390" s="325" t="s">
        <v>381</v>
      </c>
      <c r="AS390" s="325" t="s">
        <v>52</v>
      </c>
      <c r="AT390" s="325" t="s">
        <v>381</v>
      </c>
    </row>
    <row r="391" spans="1:46" ht="15">
      <c r="A391" s="387" t="s">
        <v>153</v>
      </c>
      <c r="B391" s="585">
        <v>0.12820512820512819</v>
      </c>
      <c r="C391" s="375">
        <f t="shared" si="243"/>
        <v>5</v>
      </c>
      <c r="D391" s="388">
        <f t="shared" si="244"/>
        <v>39</v>
      </c>
      <c r="E391" s="323" t="s">
        <v>381</v>
      </c>
      <c r="F391" s="325" t="s">
        <v>52</v>
      </c>
      <c r="G391" s="325" t="s">
        <v>381</v>
      </c>
      <c r="H391" s="325" t="s">
        <v>381</v>
      </c>
      <c r="I391" s="325" t="s">
        <v>381</v>
      </c>
      <c r="J391" s="325" t="s">
        <v>381</v>
      </c>
      <c r="K391" s="325" t="s">
        <v>381</v>
      </c>
      <c r="L391" s="459" t="s">
        <v>381</v>
      </c>
      <c r="M391" s="325" t="s">
        <v>381</v>
      </c>
      <c r="N391" s="325" t="s">
        <v>381</v>
      </c>
      <c r="O391" s="325" t="s">
        <v>52</v>
      </c>
      <c r="P391" s="325" t="s">
        <v>52</v>
      </c>
      <c r="Q391" s="325" t="s">
        <v>381</v>
      </c>
      <c r="R391" s="325" t="s">
        <v>381</v>
      </c>
      <c r="S391" s="325" t="s">
        <v>381</v>
      </c>
      <c r="T391" s="325" t="s">
        <v>381</v>
      </c>
      <c r="U391" s="459" t="s">
        <v>381</v>
      </c>
      <c r="V391" s="333" t="s">
        <v>381</v>
      </c>
      <c r="W391" s="323" t="s">
        <v>381</v>
      </c>
      <c r="X391" s="325" t="s">
        <v>381</v>
      </c>
      <c r="Y391" s="325" t="s">
        <v>381</v>
      </c>
      <c r="Z391" s="325" t="s">
        <v>381</v>
      </c>
      <c r="AA391" s="325" t="s">
        <v>381</v>
      </c>
      <c r="AB391" s="325" t="s">
        <v>381</v>
      </c>
      <c r="AC391" s="325" t="s">
        <v>381</v>
      </c>
      <c r="AD391" s="325" t="s">
        <v>381</v>
      </c>
      <c r="AE391" s="325" t="s">
        <v>381</v>
      </c>
      <c r="AF391" s="325" t="s">
        <v>52</v>
      </c>
      <c r="AG391" s="325" t="s">
        <v>381</v>
      </c>
      <c r="AH391" s="325" t="s">
        <v>381</v>
      </c>
      <c r="AI391" s="325" t="s">
        <v>52</v>
      </c>
      <c r="AJ391" s="325" t="s">
        <v>381</v>
      </c>
      <c r="AK391" s="325" t="s">
        <v>381</v>
      </c>
      <c r="AL391" s="325" t="s">
        <v>381</v>
      </c>
      <c r="AM391" s="325" t="s">
        <v>381</v>
      </c>
      <c r="AN391" s="325" t="s">
        <v>381</v>
      </c>
      <c r="AO391" s="325" t="s">
        <v>381</v>
      </c>
      <c r="AP391" s="325" t="s">
        <v>381</v>
      </c>
      <c r="AQ391" s="325" t="s">
        <v>381</v>
      </c>
      <c r="AR391" s="325" t="s">
        <v>381</v>
      </c>
      <c r="AS391" s="325" t="s">
        <v>381</v>
      </c>
      <c r="AT391" s="325" t="s">
        <v>381</v>
      </c>
    </row>
    <row r="392" spans="1:46" ht="15">
      <c r="A392" s="584" t="s">
        <v>477</v>
      </c>
      <c r="B392" s="585">
        <v>0</v>
      </c>
      <c r="C392" s="375">
        <f t="shared" si="243"/>
        <v>0</v>
      </c>
      <c r="D392" s="388">
        <f t="shared" si="244"/>
        <v>39</v>
      </c>
      <c r="E392" s="323" t="s">
        <v>381</v>
      </c>
      <c r="F392" s="325" t="s">
        <v>381</v>
      </c>
      <c r="G392" s="325" t="s">
        <v>381</v>
      </c>
      <c r="H392" s="325" t="s">
        <v>381</v>
      </c>
      <c r="I392" s="325" t="s">
        <v>381</v>
      </c>
      <c r="J392" s="325" t="s">
        <v>381</v>
      </c>
      <c r="K392" s="325" t="s">
        <v>381</v>
      </c>
      <c r="L392" s="459" t="s">
        <v>381</v>
      </c>
      <c r="M392" s="325" t="s">
        <v>381</v>
      </c>
      <c r="N392" s="325" t="s">
        <v>381</v>
      </c>
      <c r="O392" s="325" t="s">
        <v>381</v>
      </c>
      <c r="P392" s="325" t="s">
        <v>381</v>
      </c>
      <c r="Q392" s="325" t="s">
        <v>381</v>
      </c>
      <c r="R392" s="325" t="s">
        <v>381</v>
      </c>
      <c r="S392" s="325" t="s">
        <v>381</v>
      </c>
      <c r="T392" s="325" t="s">
        <v>381</v>
      </c>
      <c r="U392" s="459" t="s">
        <v>381</v>
      </c>
      <c r="V392" s="333" t="s">
        <v>381</v>
      </c>
      <c r="W392" s="323" t="s">
        <v>381</v>
      </c>
      <c r="X392" s="325" t="s">
        <v>381</v>
      </c>
      <c r="Y392" s="325" t="s">
        <v>381</v>
      </c>
      <c r="Z392" s="325" t="s">
        <v>381</v>
      </c>
      <c r="AA392" s="325" t="s">
        <v>381</v>
      </c>
      <c r="AB392" s="325" t="s">
        <v>381</v>
      </c>
      <c r="AC392" s="325" t="s">
        <v>381</v>
      </c>
      <c r="AD392" s="325" t="s">
        <v>381</v>
      </c>
      <c r="AE392" s="325" t="s">
        <v>381</v>
      </c>
      <c r="AF392" s="325" t="s">
        <v>381</v>
      </c>
      <c r="AG392" s="325" t="s">
        <v>381</v>
      </c>
      <c r="AH392" s="325" t="s">
        <v>381</v>
      </c>
      <c r="AI392" s="325" t="s">
        <v>381</v>
      </c>
      <c r="AJ392" s="325" t="s">
        <v>381</v>
      </c>
      <c r="AK392" s="325" t="s">
        <v>381</v>
      </c>
      <c r="AL392" s="325" t="s">
        <v>381</v>
      </c>
      <c r="AM392" s="325" t="s">
        <v>381</v>
      </c>
      <c r="AN392" s="325" t="s">
        <v>381</v>
      </c>
      <c r="AO392" s="325" t="s">
        <v>381</v>
      </c>
      <c r="AP392" s="325" t="s">
        <v>381</v>
      </c>
      <c r="AQ392" s="325" t="s">
        <v>381</v>
      </c>
      <c r="AR392" s="325" t="s">
        <v>381</v>
      </c>
      <c r="AS392" s="325" t="s">
        <v>381</v>
      </c>
      <c r="AT392" s="325" t="s">
        <v>381</v>
      </c>
    </row>
    <row r="393" spans="1:46" ht="15">
      <c r="A393" s="586" t="s">
        <v>154</v>
      </c>
      <c r="B393" s="585">
        <v>7.6923076923076927E-2</v>
      </c>
      <c r="C393" s="375">
        <f t="shared" si="243"/>
        <v>3</v>
      </c>
      <c r="D393" s="388">
        <f t="shared" si="244"/>
        <v>39</v>
      </c>
      <c r="E393" s="323" t="s">
        <v>381</v>
      </c>
      <c r="F393" s="325" t="s">
        <v>381</v>
      </c>
      <c r="G393" s="325" t="s">
        <v>381</v>
      </c>
      <c r="H393" s="325" t="s">
        <v>381</v>
      </c>
      <c r="I393" s="325" t="s">
        <v>381</v>
      </c>
      <c r="J393" s="325" t="s">
        <v>381</v>
      </c>
      <c r="K393" s="325" t="s">
        <v>381</v>
      </c>
      <c r="L393" s="459" t="s">
        <v>381</v>
      </c>
      <c r="M393" s="325" t="s">
        <v>381</v>
      </c>
      <c r="N393" s="325" t="s">
        <v>52</v>
      </c>
      <c r="O393" s="325" t="s">
        <v>381</v>
      </c>
      <c r="P393" s="325" t="s">
        <v>381</v>
      </c>
      <c r="Q393" s="325" t="s">
        <v>381</v>
      </c>
      <c r="R393" s="325" t="s">
        <v>381</v>
      </c>
      <c r="S393" s="325" t="s">
        <v>381</v>
      </c>
      <c r="T393" s="325" t="s">
        <v>381</v>
      </c>
      <c r="U393" s="459" t="s">
        <v>381</v>
      </c>
      <c r="V393" s="333" t="s">
        <v>381</v>
      </c>
      <c r="W393" s="323" t="s">
        <v>52</v>
      </c>
      <c r="X393" s="325" t="s">
        <v>381</v>
      </c>
      <c r="Y393" s="325" t="s">
        <v>52</v>
      </c>
      <c r="Z393" s="325" t="s">
        <v>381</v>
      </c>
      <c r="AA393" s="325" t="s">
        <v>381</v>
      </c>
      <c r="AB393" s="325" t="s">
        <v>381</v>
      </c>
      <c r="AC393" s="325" t="s">
        <v>381</v>
      </c>
      <c r="AD393" s="325" t="s">
        <v>381</v>
      </c>
      <c r="AE393" s="325" t="s">
        <v>381</v>
      </c>
      <c r="AF393" s="325" t="s">
        <v>381</v>
      </c>
      <c r="AG393" s="325" t="s">
        <v>381</v>
      </c>
      <c r="AH393" s="325" t="s">
        <v>381</v>
      </c>
      <c r="AI393" s="325" t="s">
        <v>381</v>
      </c>
      <c r="AJ393" s="325" t="s">
        <v>381</v>
      </c>
      <c r="AK393" s="325" t="s">
        <v>381</v>
      </c>
      <c r="AL393" s="325" t="s">
        <v>381</v>
      </c>
      <c r="AM393" s="325" t="s">
        <v>381</v>
      </c>
      <c r="AN393" s="325" t="s">
        <v>381</v>
      </c>
      <c r="AO393" s="325" t="s">
        <v>381</v>
      </c>
      <c r="AP393" s="325" t="s">
        <v>381</v>
      </c>
      <c r="AQ393" s="325" t="s">
        <v>381</v>
      </c>
      <c r="AR393" s="325" t="s">
        <v>381</v>
      </c>
      <c r="AS393" s="325" t="s">
        <v>381</v>
      </c>
      <c r="AT393" s="325" t="s">
        <v>381</v>
      </c>
    </row>
    <row r="394" spans="1:46" ht="15">
      <c r="A394" s="583" t="s">
        <v>493</v>
      </c>
      <c r="B394" s="535"/>
      <c r="C394" s="535"/>
      <c r="D394" s="536"/>
      <c r="E394" s="535"/>
      <c r="F394" s="443" t="str" cm="1">
        <f t="array" ref="F394">IF(COUNTIF(F395:F401,"Yes")&lt;1,"Don't Know",_xlfn.IFS(F395="Yes",$A395,F396="Yes",$A396,F397="Yes",$A397,F398="Yes",$A398,F399="Yes",$A399,F400="Yes",$A400,F401="Yes",$A401))</f>
        <v>Pharmacist</v>
      </c>
      <c r="G394" s="443" t="str" cm="1">
        <f t="array" ref="G394">IF(COUNTIF(G395:G401,"Yes")&lt;1,"Don't Know",_xlfn.IFS(G395="Yes",$A395,G396="Yes",$A396,G397="Yes",$A397,G398="Yes",$A398,G399="Yes",$A399,G400="Yes",$A400,G401="Yes",$A401))</f>
        <v>Community health worker</v>
      </c>
      <c r="H394" s="443" t="str" cm="1">
        <f t="array" ref="H394">IF(COUNTIF(H395:H401,"Yes")&lt;1,"Don't Know",_xlfn.IFS(H395="Yes",$A395,H396="Yes",$A396,H397="Yes",$A397,H398="Yes",$A398,H399="Yes",$A399,H400="Yes",$A400,H401="Yes",$A401))</f>
        <v>Auxiliary nurse midwife</v>
      </c>
      <c r="I394" s="443" t="str" cm="1">
        <f t="array" ref="I394">IF(COUNTIF(I395:I401,"Yes")&lt;1,"Don't Know",_xlfn.IFS(I395="Yes",$A395,I396="Yes",$A396,I397="Yes",$A397,I398="Yes",$A398,I399="Yes",$A399,I400="Yes",$A400,I401="Yes",$A401))</f>
        <v>Nurse</v>
      </c>
      <c r="J394" s="443" t="str" cm="1">
        <f t="array" ref="J394">IF(COUNTIF(J395:J401,"Yes")&lt;1,"Don't Know",_xlfn.IFS(J395="Yes",$A395,J396="Yes",$A396,J397="Yes",$A397,J398="Yes",$A398,J399="Yes",$A399,J400="Yes",$A400,J401="Yes",$A401))</f>
        <v>Don't Know</v>
      </c>
      <c r="K394" s="443" t="str" cm="1">
        <f t="array" ref="K394">IF(COUNTIF(K395:K401,"Yes")&lt;1,"Don't Know",_xlfn.IFS(K395="Yes",$A395,K396="Yes",$A396,K397="Yes",$A397,K398="Yes",$A398,K399="Yes",$A399,K400="Yes",$A400,K401="Yes",$A401))</f>
        <v>Auxiliary nurse</v>
      </c>
      <c r="L394" s="443" t="str" cm="1">
        <f t="array" ref="L394">IF(COUNTIF(L395:L401,"Yes")&lt;1,"Don't Know",_xlfn.IFS(L395="Yes",$A395,L396="Yes",$A396,L397="Yes",$A397,L398="Yes",$A398,L399="Yes",$A399,L400="Yes",$A400,L401="Yes",$A401))</f>
        <v>Don't Know</v>
      </c>
      <c r="M394" s="443" t="str" cm="1">
        <f t="array" ref="M394">IF(COUNTIF(M395:M401,"Yes")&lt;1,"Don't Know",_xlfn.IFS(M395="Yes",$A395,M396="Yes",$A396,M397="Yes",$A397,M398="Yes",$A398,M399="Yes",$A399,M400="Yes",$A400,M401="Yes",$A401))</f>
        <v>Auxiliary nurse midwife</v>
      </c>
      <c r="N394" s="443" t="str" cm="1">
        <f t="array" ref="N394">IF(COUNTIF(N395:N401,"Yes")&lt;1,"Don't Know",_xlfn.IFS(N395="Yes",$A395,N396="Yes",$A396,N397="Yes",$A397,N398="Yes",$A398,N399="Yes",$A399,N400="Yes",$A400,N401="Yes",$A401))</f>
        <v>Doctor</v>
      </c>
      <c r="O394" s="443" t="str" cm="1">
        <f t="array" ref="O394">IF(COUNTIF(O395:O401,"Yes")&lt;1,"Don't Know",_xlfn.IFS(O395="Yes",$A395,O396="Yes",$A396,O397="Yes",$A397,O398="Yes",$A398,O399="Yes",$A399,O400="Yes",$A400,O401="Yes",$A401))</f>
        <v>Pharmacist</v>
      </c>
      <c r="P394" s="443" t="str" cm="1">
        <f t="array" ref="P394">IF(COUNTIF(P395:P401,"Yes")&lt;1,"Don't Know",_xlfn.IFS(P395="Yes",$A395,P396="Yes",$A396,P397="Yes",$A397,P398="Yes",$A398,P399="Yes",$A399,P400="Yes",$A400,P401="Yes",$A401))</f>
        <v>Pharmacist</v>
      </c>
      <c r="Q394" s="443" t="str" cm="1">
        <f t="array" ref="Q394">IF(COUNTIF(Q395:Q401,"Yes")&lt;1,"Don't Know",_xlfn.IFS(Q395="Yes",$A395,Q396="Yes",$A396,Q397="Yes",$A397,Q398="Yes",$A398,Q399="Yes",$A399,Q400="Yes",$A400,Q401="Yes",$A401))</f>
        <v>Don't Know</v>
      </c>
      <c r="R394" s="443" t="str" cm="1">
        <f t="array" ref="R394">IF(COUNTIF(R395:R401,"Yes")&lt;1,"Don't Know",_xlfn.IFS(R395="Yes",$A395,R396="Yes",$A396,R397="Yes",$A397,R398="Yes",$A398,R399="Yes",$A399,R400="Yes",$A400,R401="Yes",$A401))</f>
        <v>Community health worker</v>
      </c>
      <c r="S394" s="443" t="str" cm="1">
        <f t="array" ref="S394">IF(COUNTIF(S395:S401,"Yes")&lt;1,"Don't Know",_xlfn.IFS(S395="Yes",$A395,S396="Yes",$A396,S397="Yes",$A397,S398="Yes",$A398,S399="Yes",$A399,S400="Yes",$A400,S401="Yes",$A401))</f>
        <v>Don't Know</v>
      </c>
      <c r="T394" s="443" t="str" cm="1">
        <f t="array" ref="T394">IF(COUNTIF(T395:T401,"Yes")&lt;1,"Don't Know",_xlfn.IFS(T395="Yes",$A395,T396="Yes",$A396,T397="Yes",$A397,T398="Yes",$A398,T399="Yes",$A399,T400="Yes",$A400,T401="Yes",$A401))</f>
        <v>Don't Know</v>
      </c>
      <c r="U394" s="443" t="str" cm="1">
        <f t="array" ref="U394">IF(COUNTIF(U395:U401,"Yes")&lt;1,"Don't Know",_xlfn.IFS(U395="Yes",$A395,U396="Yes",$A396,U397="Yes",$A397,U398="Yes",$A398,U399="Yes",$A399,U400="Yes",$A400,U401="Yes",$A401))</f>
        <v>Nurse</v>
      </c>
      <c r="V394" s="443" t="str" cm="1">
        <f t="array" ref="V394">IF(COUNTIF(V395:V401,"Yes")&lt;1,"Don't Know",_xlfn.IFS(V395="Yes",$A395,V396="Yes",$A396,V397="Yes",$A397,V398="Yes",$A398,V399="Yes",$A399,V400="Yes",$A400,V401="Yes",$A401))</f>
        <v>Auxiliary nurse</v>
      </c>
      <c r="W394" s="443" t="str" cm="1">
        <f t="array" ref="W394">IF(COUNTIF(W395:W401,"Yes")&lt;1,"Don't Know",_xlfn.IFS(W395="Yes",$A395,W396="Yes",$A396,W397="Yes",$A397,W398="Yes",$A398,W399="Yes",$A399,W400="Yes",$A400,W401="Yes",$A401))</f>
        <v>Doctor</v>
      </c>
      <c r="X394" s="443" t="str" cm="1">
        <f t="array" ref="X394">IF(COUNTIF(X395:X401,"Yes")&lt;1,"Don't Know",_xlfn.IFS(X395="Yes",$A395,X396="Yes",$A396,X397="Yes",$A397,X398="Yes",$A398,X399="Yes",$A399,X400="Yes",$A400,X401="Yes",$A401))</f>
        <v>Nurse</v>
      </c>
      <c r="Y394" s="443" t="str" cm="1">
        <f t="array" ref="Y394">IF(COUNTIF(Y395:Y401,"Yes")&lt;1,"Don't Know",_xlfn.IFS(Y395="Yes",$A395,Y396="Yes",$A396,Y397="Yes",$A397,Y398="Yes",$A398,Y399="Yes",$A399,Y400="Yes",$A400,Y401="Yes",$A401))</f>
        <v>Doctor</v>
      </c>
      <c r="Z394" s="443" t="str" cm="1">
        <f t="array" ref="Z394">IF(COUNTIF(Z395:Z401,"Yes")&lt;1,"Don't Know",_xlfn.IFS(Z395="Yes",$A395,Z396="Yes",$A396,Z397="Yes",$A397,Z398="Yes",$A398,Z399="Yes",$A399,Z400="Yes",$A400,Z401="Yes",$A401))</f>
        <v>Nurse</v>
      </c>
      <c r="AA394" s="443" t="str" cm="1">
        <f t="array" ref="AA394">IF(COUNTIF(AA395:AA401,"Yes")&lt;1,"Don't Know",_xlfn.IFS(AA395="Yes",$A395,AA396="Yes",$A396,AA397="Yes",$A397,AA398="Yes",$A398,AA399="Yes",$A399,AA400="Yes",$A400,AA401="Yes",$A401))</f>
        <v>Auxiliary nurse midwife</v>
      </c>
      <c r="AB394" s="443" t="str" cm="1">
        <f t="array" ref="AB394">IF(COUNTIF(AB395:AB401,"Yes")&lt;1,"Don't Know",_xlfn.IFS(AB395="Yes",$A395,AB396="Yes",$A396,AB397="Yes",$A397,AB398="Yes",$A398,AB399="Yes",$A399,AB400="Yes",$A400,AB401="Yes",$A401))</f>
        <v>Community health worker</v>
      </c>
      <c r="AC394" s="443" t="str" cm="1">
        <f t="array" ref="AC394">IF(COUNTIF(AC395:AC401,"Yes")&lt;1,"Don't Know",_xlfn.IFS(AC395="Yes",$A395,AC396="Yes",$A396,AC397="Yes",$A397,AC398="Yes",$A398,AC399="Yes",$A399,AC400="Yes",$A400,AC401="Yes",$A401))</f>
        <v>Community health worker</v>
      </c>
      <c r="AD394" s="443" t="str" cm="1">
        <f t="array" ref="AD394">IF(COUNTIF(AD395:AD401,"Yes")&lt;1,"Don't Know",_xlfn.IFS(AD395="Yes",$A395,AD396="Yes",$A396,AD397="Yes",$A397,AD398="Yes",$A398,AD399="Yes",$A399,AD400="Yes",$A400,AD401="Yes",$A401))</f>
        <v>Auxiliary nurse midwife</v>
      </c>
      <c r="AE394" s="443" t="str" cm="1">
        <f t="array" ref="AE394">IF(COUNTIF(AE395:AE401,"Yes")&lt;1,"Don't Know",_xlfn.IFS(AE395="Yes",$A395,AE396="Yes",$A396,AE397="Yes",$A397,AE398="Yes",$A398,AE399="Yes",$A399,AE400="Yes",$A400,AE401="Yes",$A401))</f>
        <v>Auxiliary nurse</v>
      </c>
      <c r="AF394" s="443" t="str" cm="1">
        <f t="array" ref="AF394">IF(COUNTIF(AF395:AF401,"Yes")&lt;1,"Don't Know",_xlfn.IFS(AF395="Yes",$A395,AF396="Yes",$A396,AF397="Yes",$A397,AF398="Yes",$A398,AF399="Yes",$A399,AF400="Yes",$A400,AF401="Yes",$A401))</f>
        <v>Auxiliary nurse midwife</v>
      </c>
      <c r="AG394" s="443" t="str" cm="1">
        <f t="array" ref="AG394">IF(COUNTIF(AG395:AG401,"Yes")&lt;1,"Don't Know",_xlfn.IFS(AG395="Yes",$A395,AG396="Yes",$A396,AG397="Yes",$A397,AG398="Yes",$A398,AG399="Yes",$A399,AG400="Yes",$A400,AG401="Yes",$A401))</f>
        <v>Community health worker</v>
      </c>
      <c r="AH394" s="443" t="str" cm="1">
        <f t="array" ref="AH394">IF(COUNTIF(AH395:AH401,"Yes")&lt;1,"Don't Know",_xlfn.IFS(AH395="Yes",$A395,AH396="Yes",$A396,AH397="Yes",$A397,AH398="Yes",$A398,AH399="Yes",$A399,AH400="Yes",$A400,AH401="Yes",$A401))</f>
        <v>Community health worker</v>
      </c>
      <c r="AI394" s="443" t="str" cm="1">
        <f t="array" ref="AI394">IF(COUNTIF(AI395:AI401,"Yes")&lt;1,"Don't Know",_xlfn.IFS(AI395="Yes",$A395,AI396="Yes",$A396,AI397="Yes",$A397,AI398="Yes",$A398,AI399="Yes",$A399,AI400="Yes",$A400,AI401="Yes",$A401))</f>
        <v>Pharmacist</v>
      </c>
      <c r="AJ394" s="443" t="str" cm="1">
        <f t="array" ref="AJ394">IF(COUNTIF(AJ395:AJ401,"Yes")&lt;1,"Don't Know",_xlfn.IFS(AJ395="Yes",$A395,AJ396="Yes",$A396,AJ397="Yes",$A397,AJ398="Yes",$A398,AJ399="Yes",$A399,AJ400="Yes",$A400,AJ401="Yes",$A401))</f>
        <v>Auxiliary nurse midwife</v>
      </c>
      <c r="AK394" s="443" t="str" cm="1">
        <f t="array" ref="AK394">IF(COUNTIF(AK395:AK401,"Yes")&lt;1,"Don't Know",_xlfn.IFS(AK395="Yes",$A395,AK396="Yes",$A396,AK397="Yes",$A397,AK398="Yes",$A398,AK399="Yes",$A399,AK400="Yes",$A400,AK401="Yes",$A401))</f>
        <v>Nurse</v>
      </c>
      <c r="AL394" s="443" t="str" cm="1">
        <f t="array" ref="AL394">IF(COUNTIF(AL395:AL401,"Yes")&lt;1,"Don't Know",_xlfn.IFS(AL395="Yes",$A395,AL396="Yes",$A396,AL397="Yes",$A397,AL398="Yes",$A398,AL399="Yes",$A399,AL400="Yes",$A400,AL401="Yes",$A401))</f>
        <v>Community health worker</v>
      </c>
      <c r="AM394" s="443" t="str" cm="1">
        <f t="array" ref="AM394">IF(COUNTIF(AM395:AM401,"Yes")&lt;1,"Don't Know",_xlfn.IFS(AM395="Yes",$A395,AM396="Yes",$A396,AM397="Yes",$A397,AM398="Yes",$A398,AM399="Yes",$A399,AM400="Yes",$A400,AM401="Yes",$A401))</f>
        <v>Nurse</v>
      </c>
      <c r="AN394" s="443" t="str" cm="1">
        <f t="array" ref="AN394">IF(COUNTIF(AN395:AN401,"Yes")&lt;1,"Don't Know",_xlfn.IFS(AN395="Yes",$A395,AN396="Yes",$A396,AN397="Yes",$A397,AN398="Yes",$A398,AN399="Yes",$A399,AN400="Yes",$A400,AN401="Yes",$A401))</f>
        <v>Nurse</v>
      </c>
      <c r="AO394" s="443" t="str" cm="1">
        <f t="array" ref="AO394">IF(COUNTIF(AO395:AO401,"Yes")&lt;1,"Don't Know",_xlfn.IFS(AO395="Yes",$A395,AO396="Yes",$A396,AO397="Yes",$A397,AO398="Yes",$A398,AO399="Yes",$A399,AO400="Yes",$A400,AO401="Yes",$A401))</f>
        <v>Don't Know</v>
      </c>
      <c r="AP394" s="443" t="str" cm="1">
        <f t="array" ref="AP394">IF(COUNTIF(AP395:AP401,"Yes")&lt;1,"Don't Know",_xlfn.IFS(AP395="Yes",$A395,AP396="Yes",$A396,AP397="Yes",$A397,AP398="Yes",$A398,AP399="Yes",$A399,AP400="Yes",$A400,AP401="Yes",$A401))</f>
        <v>Community health worker</v>
      </c>
      <c r="AQ394" s="443" t="str" cm="1">
        <f t="array" ref="AQ394">IF(COUNTIF(AQ395:AQ401,"Yes")&lt;1,"Don't Know",_xlfn.IFS(AQ395="Yes",$A395,AQ396="Yes",$A396,AQ397="Yes",$A397,AQ398="Yes",$A398,AQ399="Yes",$A399,AQ400="Yes",$A400,AQ401="Yes",$A401))</f>
        <v>Community health worker</v>
      </c>
      <c r="AR394" s="443" t="str" cm="1">
        <f t="array" ref="AR394">IF(COUNTIF(AR395:AR401,"Yes")&lt;1,"Don't Know",_xlfn.IFS(AR395="Yes",$A395,AR396="Yes",$A396,AR397="Yes",$A397,AR398="Yes",$A398,AR399="Yes",$A399,AR400="Yes",$A400,AR401="Yes",$A401))</f>
        <v>Auxiliary nurse midwife</v>
      </c>
      <c r="AS394" s="443" t="str" cm="1">
        <f t="array" ref="AS394">IF(COUNTIF(AS395:AS401,"Yes")&lt;1,"Don't Know",_xlfn.IFS(AS395="Yes",$A395,AS396="Yes",$A396,AS397="Yes",$A397,AS398="Yes",$A398,AS399="Yes",$A399,AS400="Yes",$A400,AS401="Yes",$A401))</f>
        <v>Nurse</v>
      </c>
      <c r="AT394" s="443" t="str" cm="1">
        <f t="array" ref="AT394">IF(COUNTIF(AT395:AT401,"Yes")&lt;1,"Don't Know",_xlfn.IFS(AT395="Yes",$A395,AT396="Yes",$A396,AT397="Yes",$A397,AT398="Yes",$A398,AT399="Yes",$A399,AT400="Yes",$A400,AT401="Yes",$A401))</f>
        <v>Nurse</v>
      </c>
    </row>
    <row r="395" spans="1:46" ht="15">
      <c r="A395" s="587" t="s">
        <v>474</v>
      </c>
      <c r="B395" s="588">
        <v>0.25714285714285712</v>
      </c>
      <c r="C395" s="375">
        <f t="shared" ref="C395:C401" si="245">COUNTIF(E395:AT395,"Yes")</f>
        <v>9</v>
      </c>
      <c r="D395" s="388">
        <f>SUM($C$395:$C$401)</f>
        <v>35</v>
      </c>
      <c r="E395" s="323" t="s">
        <v>381</v>
      </c>
      <c r="F395" s="325" t="s">
        <v>381</v>
      </c>
      <c r="G395" s="325" t="s">
        <v>52</v>
      </c>
      <c r="H395" s="325" t="s">
        <v>381</v>
      </c>
      <c r="I395" s="325" t="s">
        <v>381</v>
      </c>
      <c r="J395" s="325" t="s">
        <v>381</v>
      </c>
      <c r="K395" s="325" t="s">
        <v>381</v>
      </c>
      <c r="L395" s="459" t="s">
        <v>381</v>
      </c>
      <c r="M395" s="325" t="s">
        <v>381</v>
      </c>
      <c r="N395" s="325" t="s">
        <v>381</v>
      </c>
      <c r="O395" s="325" t="s">
        <v>381</v>
      </c>
      <c r="P395" s="325" t="s">
        <v>381</v>
      </c>
      <c r="Q395" s="325" t="s">
        <v>381</v>
      </c>
      <c r="R395" s="325" t="s">
        <v>52</v>
      </c>
      <c r="S395" s="325" t="s">
        <v>381</v>
      </c>
      <c r="T395" s="325" t="s">
        <v>381</v>
      </c>
      <c r="U395" s="459" t="s">
        <v>381</v>
      </c>
      <c r="V395" s="333" t="s">
        <v>381</v>
      </c>
      <c r="W395" s="323" t="s">
        <v>381</v>
      </c>
      <c r="X395" s="325" t="s">
        <v>381</v>
      </c>
      <c r="Y395" s="325" t="s">
        <v>381</v>
      </c>
      <c r="Z395" s="325" t="s">
        <v>381</v>
      </c>
      <c r="AA395" s="325" t="s">
        <v>381</v>
      </c>
      <c r="AB395" s="325" t="s">
        <v>52</v>
      </c>
      <c r="AC395" s="325" t="s">
        <v>52</v>
      </c>
      <c r="AD395" s="325" t="s">
        <v>381</v>
      </c>
      <c r="AE395" s="325" t="s">
        <v>381</v>
      </c>
      <c r="AF395" s="325" t="s">
        <v>381</v>
      </c>
      <c r="AG395" s="325" t="s">
        <v>52</v>
      </c>
      <c r="AH395" s="325" t="s">
        <v>52</v>
      </c>
      <c r="AI395" s="325" t="s">
        <v>381</v>
      </c>
      <c r="AJ395" s="325" t="s">
        <v>381</v>
      </c>
      <c r="AK395" s="465" t="s">
        <v>381</v>
      </c>
      <c r="AL395" s="325" t="s">
        <v>52</v>
      </c>
      <c r="AM395" s="325" t="s">
        <v>381</v>
      </c>
      <c r="AN395" s="325" t="s">
        <v>381</v>
      </c>
      <c r="AO395" s="325" t="s">
        <v>381</v>
      </c>
      <c r="AP395" s="325" t="s">
        <v>52</v>
      </c>
      <c r="AQ395" s="325" t="s">
        <v>52</v>
      </c>
      <c r="AR395" s="325" t="s">
        <v>381</v>
      </c>
      <c r="AS395" s="325" t="s">
        <v>381</v>
      </c>
      <c r="AT395" s="325" t="s">
        <v>381</v>
      </c>
    </row>
    <row r="396" spans="1:46" ht="15">
      <c r="A396" s="587" t="s">
        <v>475</v>
      </c>
      <c r="B396" s="588">
        <v>8.5714285714285715E-2</v>
      </c>
      <c r="C396" s="375">
        <f t="shared" si="245"/>
        <v>3</v>
      </c>
      <c r="D396" s="388">
        <f t="shared" ref="D396:D401" si="246">SUM($C$395:$C$401)</f>
        <v>35</v>
      </c>
      <c r="E396" s="323" t="s">
        <v>381</v>
      </c>
      <c r="F396" s="325" t="s">
        <v>381</v>
      </c>
      <c r="G396" s="325" t="s">
        <v>381</v>
      </c>
      <c r="H396" s="325" t="s">
        <v>381</v>
      </c>
      <c r="I396" s="325" t="s">
        <v>381</v>
      </c>
      <c r="J396" s="325" t="s">
        <v>381</v>
      </c>
      <c r="K396" s="325" t="s">
        <v>52</v>
      </c>
      <c r="L396" s="459" t="s">
        <v>381</v>
      </c>
      <c r="M396" s="325" t="s">
        <v>381</v>
      </c>
      <c r="N396" s="325" t="s">
        <v>381</v>
      </c>
      <c r="O396" s="325" t="s">
        <v>381</v>
      </c>
      <c r="P396" s="325" t="s">
        <v>381</v>
      </c>
      <c r="Q396" s="325" t="s">
        <v>381</v>
      </c>
      <c r="R396" s="325" t="s">
        <v>381</v>
      </c>
      <c r="S396" s="325" t="s">
        <v>381</v>
      </c>
      <c r="T396" s="325" t="s">
        <v>381</v>
      </c>
      <c r="U396" s="459" t="s">
        <v>381</v>
      </c>
      <c r="V396" s="333" t="s">
        <v>52</v>
      </c>
      <c r="W396" s="323" t="s">
        <v>381</v>
      </c>
      <c r="X396" s="325" t="s">
        <v>381</v>
      </c>
      <c r="Y396" s="465" t="s">
        <v>381</v>
      </c>
      <c r="Z396" s="325" t="s">
        <v>381</v>
      </c>
      <c r="AA396" s="325" t="s">
        <v>381</v>
      </c>
      <c r="AB396" s="325" t="s">
        <v>381</v>
      </c>
      <c r="AC396" s="325" t="s">
        <v>381</v>
      </c>
      <c r="AD396" s="325" t="s">
        <v>381</v>
      </c>
      <c r="AE396" s="325" t="s">
        <v>52</v>
      </c>
      <c r="AF396" s="325" t="s">
        <v>381</v>
      </c>
      <c r="AG396" s="325" t="s">
        <v>381</v>
      </c>
      <c r="AH396" s="325" t="s">
        <v>381</v>
      </c>
      <c r="AI396" s="325" t="s">
        <v>381</v>
      </c>
      <c r="AJ396" s="325" t="s">
        <v>381</v>
      </c>
      <c r="AK396" s="325" t="s">
        <v>381</v>
      </c>
      <c r="AL396" s="325" t="s">
        <v>381</v>
      </c>
      <c r="AM396" s="325" t="s">
        <v>381</v>
      </c>
      <c r="AN396" s="325" t="s">
        <v>381</v>
      </c>
      <c r="AO396" s="325" t="s">
        <v>381</v>
      </c>
      <c r="AP396" s="325" t="s">
        <v>381</v>
      </c>
      <c r="AQ396" s="325" t="s">
        <v>381</v>
      </c>
      <c r="AR396" s="325" t="s">
        <v>381</v>
      </c>
      <c r="AS396" s="325" t="s">
        <v>381</v>
      </c>
      <c r="AT396" s="325" t="s">
        <v>381</v>
      </c>
    </row>
    <row r="397" spans="1:46" ht="15">
      <c r="A397" s="587" t="s">
        <v>476</v>
      </c>
      <c r="B397" s="588">
        <v>0.2</v>
      </c>
      <c r="C397" s="375">
        <f t="shared" si="245"/>
        <v>7</v>
      </c>
      <c r="D397" s="388">
        <f t="shared" si="246"/>
        <v>35</v>
      </c>
      <c r="E397" s="323" t="s">
        <v>381</v>
      </c>
      <c r="F397" s="325" t="s">
        <v>381</v>
      </c>
      <c r="G397" s="325" t="s">
        <v>381</v>
      </c>
      <c r="H397" s="325" t="s">
        <v>52</v>
      </c>
      <c r="I397" s="325" t="s">
        <v>381</v>
      </c>
      <c r="J397" s="325" t="s">
        <v>381</v>
      </c>
      <c r="K397" s="325" t="s">
        <v>381</v>
      </c>
      <c r="L397" s="459" t="s">
        <v>381</v>
      </c>
      <c r="M397" s="325" t="s">
        <v>52</v>
      </c>
      <c r="N397" s="325" t="s">
        <v>381</v>
      </c>
      <c r="O397" s="325" t="s">
        <v>381</v>
      </c>
      <c r="P397" s="325" t="s">
        <v>381</v>
      </c>
      <c r="Q397" s="325" t="s">
        <v>381</v>
      </c>
      <c r="R397" s="325" t="s">
        <v>381</v>
      </c>
      <c r="S397" s="325" t="s">
        <v>381</v>
      </c>
      <c r="T397" s="325" t="s">
        <v>381</v>
      </c>
      <c r="U397" s="563" t="s">
        <v>381</v>
      </c>
      <c r="V397" s="333" t="s">
        <v>381</v>
      </c>
      <c r="W397" s="323" t="s">
        <v>381</v>
      </c>
      <c r="X397" s="325" t="s">
        <v>381</v>
      </c>
      <c r="Y397" s="325" t="s">
        <v>381</v>
      </c>
      <c r="Z397" s="325" t="s">
        <v>381</v>
      </c>
      <c r="AA397" s="325" t="s">
        <v>52</v>
      </c>
      <c r="AB397" s="325" t="s">
        <v>381</v>
      </c>
      <c r="AC397" s="325" t="s">
        <v>381</v>
      </c>
      <c r="AD397" s="325" t="s">
        <v>52</v>
      </c>
      <c r="AE397" s="325" t="s">
        <v>381</v>
      </c>
      <c r="AF397" s="325" t="s">
        <v>52</v>
      </c>
      <c r="AG397" s="325" t="s">
        <v>381</v>
      </c>
      <c r="AH397" s="325" t="s">
        <v>381</v>
      </c>
      <c r="AI397" s="325" t="s">
        <v>381</v>
      </c>
      <c r="AJ397" s="325" t="s">
        <v>52</v>
      </c>
      <c r="AK397" s="325" t="s">
        <v>381</v>
      </c>
      <c r="AL397" s="325" t="s">
        <v>381</v>
      </c>
      <c r="AM397" s="325" t="s">
        <v>381</v>
      </c>
      <c r="AN397" s="325" t="s">
        <v>381</v>
      </c>
      <c r="AO397" s="325" t="s">
        <v>381</v>
      </c>
      <c r="AP397" s="325" t="s">
        <v>381</v>
      </c>
      <c r="AQ397" s="325" t="s">
        <v>381</v>
      </c>
      <c r="AR397" s="325" t="s">
        <v>52</v>
      </c>
      <c r="AS397" s="325" t="s">
        <v>381</v>
      </c>
      <c r="AT397" s="325" t="s">
        <v>381</v>
      </c>
    </row>
    <row r="398" spans="1:46" ht="15">
      <c r="A398" s="587" t="s">
        <v>152</v>
      </c>
      <c r="B398" s="588">
        <v>0.25714285714285712</v>
      </c>
      <c r="C398" s="375">
        <f t="shared" si="245"/>
        <v>9</v>
      </c>
      <c r="D398" s="388">
        <f t="shared" si="246"/>
        <v>35</v>
      </c>
      <c r="E398" s="323" t="s">
        <v>381</v>
      </c>
      <c r="F398" s="325" t="s">
        <v>381</v>
      </c>
      <c r="G398" s="325" t="s">
        <v>381</v>
      </c>
      <c r="H398" s="325" t="s">
        <v>381</v>
      </c>
      <c r="I398" s="325" t="s">
        <v>52</v>
      </c>
      <c r="J398" s="325" t="s">
        <v>381</v>
      </c>
      <c r="K398" s="325" t="s">
        <v>381</v>
      </c>
      <c r="L398" s="459" t="s">
        <v>381</v>
      </c>
      <c r="M398" s="325" t="s">
        <v>381</v>
      </c>
      <c r="N398" s="325" t="s">
        <v>381</v>
      </c>
      <c r="O398" s="325" t="s">
        <v>381</v>
      </c>
      <c r="P398" s="325" t="s">
        <v>381</v>
      </c>
      <c r="Q398" s="325" t="s">
        <v>381</v>
      </c>
      <c r="R398" s="325" t="s">
        <v>381</v>
      </c>
      <c r="S398" s="325" t="s">
        <v>381</v>
      </c>
      <c r="T398" s="325" t="s">
        <v>381</v>
      </c>
      <c r="U398" s="459" t="s">
        <v>52</v>
      </c>
      <c r="V398" s="333" t="s">
        <v>381</v>
      </c>
      <c r="W398" s="323" t="s">
        <v>381</v>
      </c>
      <c r="X398" s="325" t="s">
        <v>52</v>
      </c>
      <c r="Y398" s="325" t="s">
        <v>381</v>
      </c>
      <c r="Z398" s="325" t="s">
        <v>52</v>
      </c>
      <c r="AA398" s="325" t="s">
        <v>381</v>
      </c>
      <c r="AB398" s="325" t="s">
        <v>381</v>
      </c>
      <c r="AC398" s="325" t="s">
        <v>381</v>
      </c>
      <c r="AD398" s="325" t="s">
        <v>381</v>
      </c>
      <c r="AE398" s="325" t="s">
        <v>381</v>
      </c>
      <c r="AF398" s="325" t="s">
        <v>381</v>
      </c>
      <c r="AG398" s="325" t="s">
        <v>381</v>
      </c>
      <c r="AH398" s="325" t="s">
        <v>381</v>
      </c>
      <c r="AI398" s="325" t="s">
        <v>381</v>
      </c>
      <c r="AJ398" s="325" t="s">
        <v>381</v>
      </c>
      <c r="AK398" s="325" t="s">
        <v>52</v>
      </c>
      <c r="AL398" s="325" t="s">
        <v>381</v>
      </c>
      <c r="AM398" s="325" t="s">
        <v>52</v>
      </c>
      <c r="AN398" s="325" t="s">
        <v>52</v>
      </c>
      <c r="AO398" s="325" t="s">
        <v>381</v>
      </c>
      <c r="AP398" s="325" t="s">
        <v>381</v>
      </c>
      <c r="AQ398" s="325" t="s">
        <v>381</v>
      </c>
      <c r="AR398" s="325" t="s">
        <v>381</v>
      </c>
      <c r="AS398" s="325" t="s">
        <v>52</v>
      </c>
      <c r="AT398" s="325" t="s">
        <v>52</v>
      </c>
    </row>
    <row r="399" spans="1:46" ht="15">
      <c r="A399" s="387" t="s">
        <v>153</v>
      </c>
      <c r="B399" s="588">
        <v>0.11428571428571428</v>
      </c>
      <c r="C399" s="375">
        <f t="shared" si="245"/>
        <v>4</v>
      </c>
      <c r="D399" s="388">
        <f t="shared" si="246"/>
        <v>35</v>
      </c>
      <c r="E399" s="323" t="s">
        <v>381</v>
      </c>
      <c r="F399" s="325" t="s">
        <v>52</v>
      </c>
      <c r="G399" s="325" t="s">
        <v>381</v>
      </c>
      <c r="H399" s="325" t="s">
        <v>381</v>
      </c>
      <c r="I399" s="325" t="s">
        <v>381</v>
      </c>
      <c r="J399" s="325" t="s">
        <v>381</v>
      </c>
      <c r="K399" s="325" t="s">
        <v>381</v>
      </c>
      <c r="L399" s="459" t="s">
        <v>381</v>
      </c>
      <c r="M399" s="325" t="s">
        <v>381</v>
      </c>
      <c r="N399" s="325" t="s">
        <v>381</v>
      </c>
      <c r="O399" s="325" t="s">
        <v>52</v>
      </c>
      <c r="P399" s="325" t="s">
        <v>52</v>
      </c>
      <c r="Q399" s="325" t="s">
        <v>381</v>
      </c>
      <c r="R399" s="325" t="s">
        <v>381</v>
      </c>
      <c r="S399" s="325" t="s">
        <v>381</v>
      </c>
      <c r="T399" s="325" t="s">
        <v>381</v>
      </c>
      <c r="U399" s="459" t="s">
        <v>381</v>
      </c>
      <c r="V399" s="333" t="s">
        <v>381</v>
      </c>
      <c r="W399" s="323" t="s">
        <v>381</v>
      </c>
      <c r="X399" s="325" t="s">
        <v>381</v>
      </c>
      <c r="Y399" s="325" t="s">
        <v>381</v>
      </c>
      <c r="Z399" s="325" t="s">
        <v>381</v>
      </c>
      <c r="AA399" s="325" t="s">
        <v>381</v>
      </c>
      <c r="AB399" s="325" t="s">
        <v>381</v>
      </c>
      <c r="AC399" s="325" t="s">
        <v>381</v>
      </c>
      <c r="AD399" s="325" t="s">
        <v>381</v>
      </c>
      <c r="AE399" s="325" t="s">
        <v>381</v>
      </c>
      <c r="AF399" s="325" t="s">
        <v>381</v>
      </c>
      <c r="AG399" s="325" t="s">
        <v>381</v>
      </c>
      <c r="AH399" s="325" t="s">
        <v>381</v>
      </c>
      <c r="AI399" s="325" t="s">
        <v>52</v>
      </c>
      <c r="AJ399" s="325" t="s">
        <v>381</v>
      </c>
      <c r="AK399" s="325" t="s">
        <v>381</v>
      </c>
      <c r="AL399" s="325" t="s">
        <v>381</v>
      </c>
      <c r="AM399" s="325" t="s">
        <v>381</v>
      </c>
      <c r="AN399" s="325" t="s">
        <v>381</v>
      </c>
      <c r="AO399" s="325" t="s">
        <v>381</v>
      </c>
      <c r="AP399" s="325" t="s">
        <v>381</v>
      </c>
      <c r="AQ399" s="325" t="s">
        <v>381</v>
      </c>
      <c r="AR399" s="325" t="s">
        <v>381</v>
      </c>
      <c r="AS399" s="325" t="s">
        <v>381</v>
      </c>
      <c r="AT399" s="325" t="s">
        <v>381</v>
      </c>
    </row>
    <row r="400" spans="1:46" ht="15">
      <c r="A400" s="587" t="s">
        <v>477</v>
      </c>
      <c r="B400" s="588">
        <v>0</v>
      </c>
      <c r="C400" s="375">
        <f t="shared" si="245"/>
        <v>0</v>
      </c>
      <c r="D400" s="388">
        <f t="shared" si="246"/>
        <v>35</v>
      </c>
      <c r="E400" s="323" t="s">
        <v>381</v>
      </c>
      <c r="F400" s="325" t="s">
        <v>381</v>
      </c>
      <c r="G400" s="325" t="s">
        <v>381</v>
      </c>
      <c r="H400" s="325" t="s">
        <v>381</v>
      </c>
      <c r="I400" s="325" t="s">
        <v>381</v>
      </c>
      <c r="J400" s="325" t="s">
        <v>381</v>
      </c>
      <c r="K400" s="325" t="s">
        <v>381</v>
      </c>
      <c r="L400" s="459" t="s">
        <v>381</v>
      </c>
      <c r="M400" s="325" t="s">
        <v>381</v>
      </c>
      <c r="N400" s="325" t="s">
        <v>381</v>
      </c>
      <c r="O400" s="325" t="s">
        <v>381</v>
      </c>
      <c r="P400" s="325" t="s">
        <v>381</v>
      </c>
      <c r="Q400" s="325" t="s">
        <v>381</v>
      </c>
      <c r="R400" s="325" t="s">
        <v>381</v>
      </c>
      <c r="S400" s="325" t="s">
        <v>381</v>
      </c>
      <c r="T400" s="325" t="s">
        <v>381</v>
      </c>
      <c r="U400" s="459" t="s">
        <v>381</v>
      </c>
      <c r="V400" s="333" t="s">
        <v>381</v>
      </c>
      <c r="W400" s="323" t="s">
        <v>381</v>
      </c>
      <c r="X400" s="325" t="s">
        <v>381</v>
      </c>
      <c r="Y400" s="325" t="s">
        <v>381</v>
      </c>
      <c r="Z400" s="325" t="s">
        <v>381</v>
      </c>
      <c r="AA400" s="325" t="s">
        <v>381</v>
      </c>
      <c r="AB400" s="325" t="s">
        <v>381</v>
      </c>
      <c r="AC400" s="325" t="s">
        <v>381</v>
      </c>
      <c r="AD400" s="325" t="s">
        <v>381</v>
      </c>
      <c r="AE400" s="325" t="s">
        <v>381</v>
      </c>
      <c r="AF400" s="325" t="s">
        <v>381</v>
      </c>
      <c r="AG400" s="325" t="s">
        <v>381</v>
      </c>
      <c r="AH400" s="325" t="s">
        <v>381</v>
      </c>
      <c r="AI400" s="325" t="s">
        <v>381</v>
      </c>
      <c r="AJ400" s="325" t="s">
        <v>381</v>
      </c>
      <c r="AK400" s="325" t="s">
        <v>381</v>
      </c>
      <c r="AL400" s="325" t="s">
        <v>381</v>
      </c>
      <c r="AM400" s="325" t="s">
        <v>381</v>
      </c>
      <c r="AN400" s="325" t="s">
        <v>381</v>
      </c>
      <c r="AO400" s="325" t="s">
        <v>381</v>
      </c>
      <c r="AP400" s="325" t="s">
        <v>381</v>
      </c>
      <c r="AQ400" s="325" t="s">
        <v>381</v>
      </c>
      <c r="AR400" s="325" t="s">
        <v>381</v>
      </c>
      <c r="AS400" s="325" t="s">
        <v>381</v>
      </c>
      <c r="AT400" s="325" t="s">
        <v>381</v>
      </c>
    </row>
    <row r="401" spans="1:46" ht="15">
      <c r="A401" s="586" t="s">
        <v>154</v>
      </c>
      <c r="B401" s="585">
        <v>8.5714285714285715E-2</v>
      </c>
      <c r="C401" s="375">
        <f t="shared" si="245"/>
        <v>3</v>
      </c>
      <c r="D401" s="388">
        <f t="shared" si="246"/>
        <v>35</v>
      </c>
      <c r="E401" s="323" t="s">
        <v>381</v>
      </c>
      <c r="F401" s="325" t="s">
        <v>381</v>
      </c>
      <c r="G401" s="325" t="s">
        <v>381</v>
      </c>
      <c r="H401" s="325" t="s">
        <v>381</v>
      </c>
      <c r="I401" s="325" t="s">
        <v>381</v>
      </c>
      <c r="J401" s="325" t="s">
        <v>381</v>
      </c>
      <c r="K401" s="325" t="s">
        <v>381</v>
      </c>
      <c r="L401" s="459" t="s">
        <v>381</v>
      </c>
      <c r="M401" s="325" t="s">
        <v>381</v>
      </c>
      <c r="N401" s="325" t="s">
        <v>52</v>
      </c>
      <c r="O401" s="325" t="s">
        <v>381</v>
      </c>
      <c r="P401" s="325" t="s">
        <v>381</v>
      </c>
      <c r="Q401" s="325" t="s">
        <v>381</v>
      </c>
      <c r="R401" s="325" t="s">
        <v>381</v>
      </c>
      <c r="S401" s="325" t="s">
        <v>381</v>
      </c>
      <c r="T401" s="325" t="s">
        <v>381</v>
      </c>
      <c r="U401" s="459" t="s">
        <v>381</v>
      </c>
      <c r="V401" s="333" t="s">
        <v>381</v>
      </c>
      <c r="W401" s="323" t="s">
        <v>52</v>
      </c>
      <c r="X401" s="325" t="s">
        <v>381</v>
      </c>
      <c r="Y401" s="325" t="s">
        <v>52</v>
      </c>
      <c r="Z401" s="325" t="s">
        <v>381</v>
      </c>
      <c r="AA401" s="325" t="s">
        <v>381</v>
      </c>
      <c r="AB401" s="325" t="s">
        <v>381</v>
      </c>
      <c r="AC401" s="325" t="s">
        <v>381</v>
      </c>
      <c r="AD401" s="325" t="s">
        <v>381</v>
      </c>
      <c r="AE401" s="325" t="s">
        <v>381</v>
      </c>
      <c r="AF401" s="325" t="s">
        <v>381</v>
      </c>
      <c r="AG401" s="325" t="s">
        <v>381</v>
      </c>
      <c r="AH401" s="325" t="s">
        <v>381</v>
      </c>
      <c r="AI401" s="325" t="s">
        <v>381</v>
      </c>
      <c r="AJ401" s="325" t="s">
        <v>381</v>
      </c>
      <c r="AK401" s="325" t="s">
        <v>381</v>
      </c>
      <c r="AL401" s="325" t="s">
        <v>381</v>
      </c>
      <c r="AM401" s="325" t="s">
        <v>381</v>
      </c>
      <c r="AN401" s="325" t="s">
        <v>381</v>
      </c>
      <c r="AO401" s="325" t="s">
        <v>381</v>
      </c>
      <c r="AP401" s="325" t="s">
        <v>381</v>
      </c>
      <c r="AQ401" s="325" t="s">
        <v>381</v>
      </c>
      <c r="AR401" s="325" t="s">
        <v>381</v>
      </c>
      <c r="AS401" s="325" t="s">
        <v>381</v>
      </c>
      <c r="AT401" s="325" t="s">
        <v>381</v>
      </c>
    </row>
    <row r="402" spans="1:46" ht="15">
      <c r="A402" s="583" t="s">
        <v>494</v>
      </c>
      <c r="B402" s="535"/>
      <c r="C402" s="535"/>
      <c r="D402" s="536"/>
      <c r="E402" s="535"/>
      <c r="F402" s="443" t="str" cm="1">
        <f t="array" ref="F402">IF(COUNTIF(F403:F409,"Yes")&lt;1,"Don't Know",_xlfn.IFS(F403="Yes",$A403,F404="Yes",$A404,F405="Yes",$A405,F406="Yes",$A406,F407="Yes",$A407,F408="Yes",$A408,F409="Yes",$A409))</f>
        <v>Pharmacist</v>
      </c>
      <c r="G402" s="443" t="str" cm="1">
        <f t="array" ref="G402">IF(COUNTIF(G403:G409,"Yes")&lt;1,"Don't Know",_xlfn.IFS(G403="Yes",$A403,G404="Yes",$A404,G405="Yes",$A405,G406="Yes",$A406,G407="Yes",$A407,G408="Yes",$A408,G409="Yes",$A409))</f>
        <v>Community health worker</v>
      </c>
      <c r="H402" s="443" t="str" cm="1">
        <f t="array" ref="H402">IF(COUNTIF(H403:H409,"Yes")&lt;1,"Don't Know",_xlfn.IFS(H403="Yes",$A403,H404="Yes",$A404,H405="Yes",$A405,H406="Yes",$A406,H407="Yes",$A407,H408="Yes",$A408,H409="Yes",$A409))</f>
        <v>Auxiliary nurse midwife</v>
      </c>
      <c r="I402" s="443" t="str" cm="1">
        <f t="array" ref="I402">IF(COUNTIF(I403:I409,"Yes")&lt;1,"Don't Know",_xlfn.IFS(I403="Yes",$A403,I404="Yes",$A404,I405="Yes",$A405,I406="Yes",$A406,I407="Yes",$A407,I408="Yes",$A408,I409="Yes",$A409))</f>
        <v>Nurse</v>
      </c>
      <c r="J402" s="443" t="str" cm="1">
        <f t="array" ref="J402">IF(COUNTIF(J403:J409,"Yes")&lt;1,"Don't Know",_xlfn.IFS(J403="Yes",$A403,J404="Yes",$A404,J405="Yes",$A405,J406="Yes",$A406,J407="Yes",$A407,J408="Yes",$A408,J409="Yes",$A409))</f>
        <v>Don't Know</v>
      </c>
      <c r="K402" s="443" t="str" cm="1">
        <f t="array" ref="K402">IF(COUNTIF(K403:K409,"Yes")&lt;1,"Don't Know",_xlfn.IFS(K403="Yes",$A403,K404="Yes",$A404,K405="Yes",$A405,K406="Yes",$A406,K407="Yes",$A407,K408="Yes",$A408,K409="Yes",$A409))</f>
        <v>Auxiliary nurse</v>
      </c>
      <c r="L402" s="443" t="str" cm="1">
        <f t="array" ref="L402">IF(COUNTIF(L403:L409,"Yes")&lt;1,"Don't Know",_xlfn.IFS(L403="Yes",$A403,L404="Yes",$A404,L405="Yes",$A405,L406="Yes",$A406,L407="Yes",$A407,L408="Yes",$A408,L409="Yes",$A409))</f>
        <v>Nurse</v>
      </c>
      <c r="M402" s="443" t="str" cm="1">
        <f t="array" ref="M402">IF(COUNTIF(M403:M409,"Yes")&lt;1,"Don't Know",_xlfn.IFS(M403="Yes",$A403,M404="Yes",$A404,M405="Yes",$A405,M406="Yes",$A406,M407="Yes",$A407,M408="Yes",$A408,M409="Yes",$A409))</f>
        <v>Pharmacist</v>
      </c>
      <c r="N402" s="443" t="str" cm="1">
        <f t="array" ref="N402">IF(COUNTIF(N403:N409,"Yes")&lt;1,"Don't Know",_xlfn.IFS(N403="Yes",$A403,N404="Yes",$A404,N405="Yes",$A405,N406="Yes",$A406,N407="Yes",$A407,N408="Yes",$A408,N409="Yes",$A409))</f>
        <v>Doctor</v>
      </c>
      <c r="O402" s="443" t="str" cm="1">
        <f t="array" ref="O402">IF(COUNTIF(O403:O409,"Yes")&lt;1,"Don't Know",_xlfn.IFS(O403="Yes",$A403,O404="Yes",$A404,O405="Yes",$A405,O406="Yes",$A406,O407="Yes",$A407,O408="Yes",$A408,O409="Yes",$A409))</f>
        <v>Pharmacist</v>
      </c>
      <c r="P402" s="443" t="str" cm="1">
        <f t="array" ref="P402">IF(COUNTIF(P403:P409,"Yes")&lt;1,"Don't Know",_xlfn.IFS(P403="Yes",$A403,P404="Yes",$A404,P405="Yes",$A405,P406="Yes",$A406,P407="Yes",$A407,P408="Yes",$A408,P409="Yes",$A409))</f>
        <v>Pharmacist</v>
      </c>
      <c r="Q402" s="443" t="str" cm="1">
        <f t="array" ref="Q402">IF(COUNTIF(Q403:Q409,"Yes")&lt;1,"Don't Know",_xlfn.IFS(Q403="Yes",$A403,Q404="Yes",$A404,Q405="Yes",$A405,Q406="Yes",$A406,Q407="Yes",$A407,Q408="Yes",$A408,Q409="Yes",$A409))</f>
        <v>Nurse</v>
      </c>
      <c r="R402" s="443" t="str" cm="1">
        <f t="array" ref="R402">IF(COUNTIF(R403:R409,"Yes")&lt;1,"Don't Know",_xlfn.IFS(R403="Yes",$A403,R404="Yes",$A404,R405="Yes",$A405,R406="Yes",$A406,R407="Yes",$A407,R408="Yes",$A408,R409="Yes",$A409))</f>
        <v>Community health worker</v>
      </c>
      <c r="S402" s="443" t="str" cm="1">
        <f t="array" ref="S402">IF(COUNTIF(S403:S409,"Yes")&lt;1,"Don't Know",_xlfn.IFS(S403="Yes",$A403,S404="Yes",$A404,S405="Yes",$A405,S406="Yes",$A406,S407="Yes",$A407,S408="Yes",$A408,S409="Yes",$A409))</f>
        <v>Community health worker</v>
      </c>
      <c r="T402" s="443" t="str" cm="1">
        <f t="array" ref="T402">IF(COUNTIF(T403:T409,"Yes")&lt;1,"Don't Know",_xlfn.IFS(T403="Yes",$A403,T404="Yes",$A404,T405="Yes",$A405,T406="Yes",$A406,T407="Yes",$A407,T408="Yes",$A408,T409="Yes",$A409))</f>
        <v>Don't Know</v>
      </c>
      <c r="U402" s="443" t="str" cm="1">
        <f t="array" ref="U402">IF(COUNTIF(U403:U409,"Yes")&lt;1,"Don't Know",_xlfn.IFS(U403="Yes",$A403,U404="Yes",$A404,U405="Yes",$A405,U406="Yes",$A406,U407="Yes",$A407,U408="Yes",$A408,U409="Yes",$A409))</f>
        <v>Nurse</v>
      </c>
      <c r="V402" s="443" t="str" cm="1">
        <f t="array" ref="V402">IF(COUNTIF(V403:V409,"Yes")&lt;1,"Don't Know",_xlfn.IFS(V403="Yes",$A403,V404="Yes",$A404,V405="Yes",$A405,V406="Yes",$A406,V407="Yes",$A407,V408="Yes",$A408,V409="Yes",$A409))</f>
        <v>Auxiliary nurse</v>
      </c>
      <c r="W402" s="443" t="str" cm="1">
        <f t="array" ref="W402">IF(COUNTIF(W403:W409,"Yes")&lt;1,"Don't Know",_xlfn.IFS(W403="Yes",$A403,W404="Yes",$A404,W405="Yes",$A405,W406="Yes",$A406,W407="Yes",$A407,W408="Yes",$A408,W409="Yes",$A409))</f>
        <v>Doctor</v>
      </c>
      <c r="X402" s="443" t="str" cm="1">
        <f t="array" ref="X402">IF(COUNTIF(X403:X409,"Yes")&lt;1,"Don't Know",_xlfn.IFS(X403="Yes",$A403,X404="Yes",$A404,X405="Yes",$A405,X406="Yes",$A406,X407="Yes",$A407,X408="Yes",$A408,X409="Yes",$A409))</f>
        <v>Nurse</v>
      </c>
      <c r="Y402" s="443" t="str" cm="1">
        <f t="array" ref="Y402">IF(COUNTIF(Y403:Y409,"Yes")&lt;1,"Don't Know",_xlfn.IFS(Y403="Yes",$A403,Y404="Yes",$A404,Y405="Yes",$A405,Y406="Yes",$A406,Y407="Yes",$A407,Y408="Yes",$A408,Y409="Yes",$A409))</f>
        <v>Doctor</v>
      </c>
      <c r="Z402" s="443" t="str" cm="1">
        <f t="array" ref="Z402">IF(COUNTIF(Z403:Z409,"Yes")&lt;1,"Don't Know",_xlfn.IFS(Z403="Yes",$A403,Z404="Yes",$A404,Z405="Yes",$A405,Z406="Yes",$A406,Z407="Yes",$A407,Z408="Yes",$A408,Z409="Yes",$A409))</f>
        <v>Nurse</v>
      </c>
      <c r="AA402" s="443" t="str" cm="1">
        <f t="array" ref="AA402">IF(COUNTIF(AA403:AA409,"Yes")&lt;1,"Don't Know",_xlfn.IFS(AA403="Yes",$A403,AA404="Yes",$A404,AA405="Yes",$A405,AA406="Yes",$A406,AA407="Yes",$A407,AA408="Yes",$A408,AA409="Yes",$A409))</f>
        <v>Auxiliary nurse midwife</v>
      </c>
      <c r="AB402" s="443" t="str" cm="1">
        <f t="array" ref="AB402">IF(COUNTIF(AB403:AB409,"Yes")&lt;1,"Don't Know",_xlfn.IFS(AB403="Yes",$A403,AB404="Yes",$A404,AB405="Yes",$A405,AB406="Yes",$A406,AB407="Yes",$A407,AB408="Yes",$A408,AB409="Yes",$A409))</f>
        <v>Community health worker</v>
      </c>
      <c r="AC402" s="443" t="str" cm="1">
        <f t="array" ref="AC402">IF(COUNTIF(AC403:AC409,"Yes")&lt;1,"Don't Know",_xlfn.IFS(AC403="Yes",$A403,AC404="Yes",$A404,AC405="Yes",$A405,AC406="Yes",$A406,AC407="Yes",$A407,AC408="Yes",$A408,AC409="Yes",$A409))</f>
        <v>Auxiliary nurse</v>
      </c>
      <c r="AD402" s="443" t="str" cm="1">
        <f t="array" ref="AD402">IF(COUNTIF(AD403:AD409,"Yes")&lt;1,"Don't Know",_xlfn.IFS(AD403="Yes",$A403,AD404="Yes",$A404,AD405="Yes",$A405,AD406="Yes",$A406,AD407="Yes",$A407,AD408="Yes",$A408,AD409="Yes",$A409))</f>
        <v>Auxiliary nurse midwife</v>
      </c>
      <c r="AE402" s="443" t="str" cm="1">
        <f t="array" ref="AE402">IF(COUNTIF(AE403:AE409,"Yes")&lt;1,"Don't Know",_xlfn.IFS(AE403="Yes",$A403,AE404="Yes",$A404,AE405="Yes",$A405,AE406="Yes",$A406,AE407="Yes",$A407,AE408="Yes",$A408,AE409="Yes",$A409))</f>
        <v>Auxiliary nurse</v>
      </c>
      <c r="AF402" s="443" t="str" cm="1">
        <f t="array" ref="AF402">IF(COUNTIF(AF403:AF409,"Yes")&lt;1,"Don't Know",_xlfn.IFS(AF403="Yes",$A403,AF404="Yes",$A404,AF405="Yes",$A405,AF406="Yes",$A406,AF407="Yes",$A407,AF408="Yes",$A408,AF409="Yes",$A409))</f>
        <v>Auxiliary nurse midwife</v>
      </c>
      <c r="AG402" s="443" t="str" cm="1">
        <f t="array" ref="AG402">IF(COUNTIF(AG403:AG409,"Yes")&lt;1,"Don't Know",_xlfn.IFS(AG403="Yes",$A403,AG404="Yes",$A404,AG405="Yes",$A405,AG406="Yes",$A406,AG407="Yes",$A407,AG408="Yes",$A408,AG409="Yes",$A409))</f>
        <v>Community health worker</v>
      </c>
      <c r="AH402" s="443" t="str" cm="1">
        <f t="array" ref="AH402">IF(COUNTIF(AH403:AH409,"Yes")&lt;1,"Don't Know",_xlfn.IFS(AH403="Yes",$A403,AH404="Yes",$A404,AH405="Yes",$A405,AH406="Yes",$A406,AH407="Yes",$A407,AH408="Yes",$A408,AH409="Yes",$A409))</f>
        <v>Nurse</v>
      </c>
      <c r="AI402" s="443" t="str" cm="1">
        <f t="array" ref="AI402">IF(COUNTIF(AI403:AI409,"Yes")&lt;1,"Don't Know",_xlfn.IFS(AI403="Yes",$A403,AI404="Yes",$A404,AI405="Yes",$A405,AI406="Yes",$A406,AI407="Yes",$A407,AI408="Yes",$A408,AI409="Yes",$A409))</f>
        <v>Pharmacist</v>
      </c>
      <c r="AJ402" s="443" t="str" cm="1">
        <f t="array" ref="AJ402">IF(COUNTIF(AJ403:AJ409,"Yes")&lt;1,"Don't Know",_xlfn.IFS(AJ403="Yes",$A403,AJ404="Yes",$A404,AJ405="Yes",$A405,AJ406="Yes",$A406,AJ407="Yes",$A407,AJ408="Yes",$A408,AJ409="Yes",$A409))</f>
        <v>Auxiliary nurse midwife</v>
      </c>
      <c r="AK402" s="443" t="str" cm="1">
        <f t="array" ref="AK402">IF(COUNTIF(AK403:AK409,"Yes")&lt;1,"Don't Know",_xlfn.IFS(AK403="Yes",$A403,AK404="Yes",$A404,AK405="Yes",$A405,AK406="Yes",$A406,AK407="Yes",$A407,AK408="Yes",$A408,AK409="Yes",$A409))</f>
        <v>Nurse</v>
      </c>
      <c r="AL402" s="443" t="str" cm="1">
        <f t="array" ref="AL402">IF(COUNTIF(AL403:AL409,"Yes")&lt;1,"Don't Know",_xlfn.IFS(AL403="Yes",$A403,AL404="Yes",$A404,AL405="Yes",$A405,AL406="Yes",$A406,AL407="Yes",$A407,AL408="Yes",$A408,AL409="Yes",$A409))</f>
        <v>Auxiliary nurse midwife</v>
      </c>
      <c r="AM402" s="443" t="str" cm="1">
        <f t="array" ref="AM402">IF(COUNTIF(AM403:AM409,"Yes")&lt;1,"Don't Know",_xlfn.IFS(AM403="Yes",$A403,AM404="Yes",$A404,AM405="Yes",$A405,AM406="Yes",$A406,AM407="Yes",$A407,AM408="Yes",$A408,AM409="Yes",$A409))</f>
        <v>Nurse</v>
      </c>
      <c r="AN402" s="443" t="str" cm="1">
        <f t="array" ref="AN402">IF(COUNTIF(AN403:AN409,"Yes")&lt;1,"Don't Know",_xlfn.IFS(AN403="Yes",$A403,AN404="Yes",$A404,AN405="Yes",$A405,AN406="Yes",$A406,AN407="Yes",$A407,AN408="Yes",$A408,AN409="Yes",$A409))</f>
        <v>Nurse</v>
      </c>
      <c r="AO402" s="443" t="str" cm="1">
        <f t="array" ref="AO402">IF(COUNTIF(AO403:AO409,"Yes")&lt;1,"Don't Know",_xlfn.IFS(AO403="Yes",$A403,AO404="Yes",$A404,AO405="Yes",$A405,AO406="Yes",$A406,AO407="Yes",$A407,AO408="Yes",$A408,AO409="Yes",$A409))</f>
        <v>Nurse</v>
      </c>
      <c r="AP402" s="443" t="str" cm="1">
        <f t="array" ref="AP402">IF(COUNTIF(AP403:AP409,"Yes")&lt;1,"Don't Know",_xlfn.IFS(AP403="Yes",$A403,AP404="Yes",$A404,AP405="Yes",$A405,AP406="Yes",$A406,AP407="Yes",$A407,AP408="Yes",$A408,AP409="Yes",$A409))</f>
        <v>Community health worker</v>
      </c>
      <c r="AQ402" s="443" t="str" cm="1">
        <f t="array" ref="AQ402">IF(COUNTIF(AQ403:AQ409,"Yes")&lt;1,"Don't Know",_xlfn.IFS(AQ403="Yes",$A403,AQ404="Yes",$A404,AQ405="Yes",$A405,AQ406="Yes",$A406,AQ407="Yes",$A407,AQ408="Yes",$A408,AQ409="Yes",$A409))</f>
        <v>Nurse</v>
      </c>
      <c r="AR402" s="443" t="str" cm="1">
        <f t="array" ref="AR402">IF(COUNTIF(AR403:AR409,"Yes")&lt;1,"Don't Know",_xlfn.IFS(AR403="Yes",$A403,AR404="Yes",$A404,AR405="Yes",$A405,AR406="Yes",$A406,AR407="Yes",$A407,AR408="Yes",$A408,AR409="Yes",$A409))</f>
        <v>Don't Know</v>
      </c>
      <c r="AS402" s="443" t="str" cm="1">
        <f t="array" ref="AS402">IF(COUNTIF(AS403:AS409,"Yes")&lt;1,"Don't Know",_xlfn.IFS(AS403="Yes",$A403,AS404="Yes",$A404,AS405="Yes",$A405,AS406="Yes",$A406,AS407="Yes",$A407,AS408="Yes",$A408,AS409="Yes",$A409))</f>
        <v>Nurse</v>
      </c>
      <c r="AT402" s="443" t="str" cm="1">
        <f t="array" ref="AT402">IF(COUNTIF(AT403:AT409,"Yes")&lt;1,"Don't Know",_xlfn.IFS(AT403="Yes",$A403,AT404="Yes",$A404,AT405="Yes",$A405,AT406="Yes",$A406,AT407="Yes",$A407,AT408="Yes",$A408,AT409="Yes",$A409))</f>
        <v>Nurse</v>
      </c>
    </row>
    <row r="403" spans="1:46" ht="15">
      <c r="A403" s="587" t="s">
        <v>474</v>
      </c>
      <c r="B403" s="588">
        <v>0.15789473684210525</v>
      </c>
      <c r="C403" s="375">
        <f t="shared" ref="C403:C409" si="247">COUNTIF(E403:AT403,"Yes")</f>
        <v>6</v>
      </c>
      <c r="D403" s="388">
        <f>SUM($C$403:$C$409)</f>
        <v>38</v>
      </c>
      <c r="E403" s="323" t="s">
        <v>381</v>
      </c>
      <c r="F403" s="325" t="s">
        <v>381</v>
      </c>
      <c r="G403" s="325" t="s">
        <v>52</v>
      </c>
      <c r="H403" s="325" t="s">
        <v>381</v>
      </c>
      <c r="I403" s="325" t="s">
        <v>381</v>
      </c>
      <c r="J403" s="325" t="s">
        <v>381</v>
      </c>
      <c r="K403" s="325" t="s">
        <v>381</v>
      </c>
      <c r="L403" s="522" t="s">
        <v>381</v>
      </c>
      <c r="M403" s="325" t="s">
        <v>381</v>
      </c>
      <c r="N403" s="325" t="s">
        <v>381</v>
      </c>
      <c r="O403" s="325" t="s">
        <v>381</v>
      </c>
      <c r="P403" s="325" t="s">
        <v>381</v>
      </c>
      <c r="Q403" s="325" t="s">
        <v>381</v>
      </c>
      <c r="R403" s="325" t="s">
        <v>52</v>
      </c>
      <c r="S403" s="325" t="s">
        <v>52</v>
      </c>
      <c r="T403" s="325" t="s">
        <v>381</v>
      </c>
      <c r="U403" s="459" t="s">
        <v>381</v>
      </c>
      <c r="V403" s="333" t="s">
        <v>381</v>
      </c>
      <c r="W403" s="323" t="s">
        <v>381</v>
      </c>
      <c r="X403" s="325" t="s">
        <v>381</v>
      </c>
      <c r="Y403" s="325" t="s">
        <v>381</v>
      </c>
      <c r="Z403" s="325" t="s">
        <v>381</v>
      </c>
      <c r="AA403" s="325" t="s">
        <v>381</v>
      </c>
      <c r="AB403" s="325" t="s">
        <v>52</v>
      </c>
      <c r="AC403" s="465" t="s">
        <v>381</v>
      </c>
      <c r="AD403" s="325" t="s">
        <v>381</v>
      </c>
      <c r="AE403" s="589" t="s">
        <v>381</v>
      </c>
      <c r="AF403" s="325" t="s">
        <v>381</v>
      </c>
      <c r="AG403" s="325" t="s">
        <v>52</v>
      </c>
      <c r="AH403" s="325" t="s">
        <v>381</v>
      </c>
      <c r="AI403" s="325" t="s">
        <v>381</v>
      </c>
      <c r="AJ403" s="325" t="s">
        <v>381</v>
      </c>
      <c r="AK403" s="325" t="s">
        <v>381</v>
      </c>
      <c r="AL403" s="325" t="s">
        <v>381</v>
      </c>
      <c r="AM403" s="325" t="s">
        <v>381</v>
      </c>
      <c r="AN403" s="325" t="s">
        <v>381</v>
      </c>
      <c r="AO403" s="325" t="s">
        <v>381</v>
      </c>
      <c r="AP403" s="465" t="s">
        <v>52</v>
      </c>
      <c r="AQ403" s="325" t="s">
        <v>381</v>
      </c>
      <c r="AR403" s="325" t="s">
        <v>381</v>
      </c>
      <c r="AS403" s="325" t="s">
        <v>381</v>
      </c>
      <c r="AT403" s="325" t="s">
        <v>381</v>
      </c>
    </row>
    <row r="404" spans="1:46" ht="15">
      <c r="A404" s="587" t="s">
        <v>475</v>
      </c>
      <c r="B404" s="588">
        <v>0.10526315789473684</v>
      </c>
      <c r="C404" s="375">
        <f t="shared" si="247"/>
        <v>4</v>
      </c>
      <c r="D404" s="388">
        <f t="shared" ref="D404:D409" si="248">SUM($C$403:$C$409)</f>
        <v>38</v>
      </c>
      <c r="E404" s="323" t="s">
        <v>381</v>
      </c>
      <c r="F404" s="325" t="s">
        <v>381</v>
      </c>
      <c r="G404" s="325" t="s">
        <v>381</v>
      </c>
      <c r="H404" s="325" t="s">
        <v>381</v>
      </c>
      <c r="I404" s="325" t="s">
        <v>381</v>
      </c>
      <c r="J404" s="325" t="s">
        <v>381</v>
      </c>
      <c r="K404" s="325" t="s">
        <v>52</v>
      </c>
      <c r="L404" s="459" t="s">
        <v>381</v>
      </c>
      <c r="M404" s="325" t="s">
        <v>381</v>
      </c>
      <c r="N404" s="325" t="s">
        <v>381</v>
      </c>
      <c r="O404" s="325" t="s">
        <v>381</v>
      </c>
      <c r="P404" s="325" t="s">
        <v>381</v>
      </c>
      <c r="Q404" s="325" t="s">
        <v>381</v>
      </c>
      <c r="R404" s="325" t="s">
        <v>381</v>
      </c>
      <c r="S404" s="325" t="s">
        <v>381</v>
      </c>
      <c r="T404" s="325" t="s">
        <v>381</v>
      </c>
      <c r="U404" s="459" t="s">
        <v>381</v>
      </c>
      <c r="V404" s="333" t="s">
        <v>52</v>
      </c>
      <c r="W404" s="323" t="s">
        <v>381</v>
      </c>
      <c r="X404" s="325" t="s">
        <v>381</v>
      </c>
      <c r="Y404" s="325" t="s">
        <v>381</v>
      </c>
      <c r="Z404" s="325" t="s">
        <v>381</v>
      </c>
      <c r="AA404" s="325" t="s">
        <v>381</v>
      </c>
      <c r="AB404" s="325" t="s">
        <v>381</v>
      </c>
      <c r="AC404" s="325" t="s">
        <v>52</v>
      </c>
      <c r="AD404" s="325" t="s">
        <v>381</v>
      </c>
      <c r="AE404" s="325" t="s">
        <v>52</v>
      </c>
      <c r="AF404" s="325" t="s">
        <v>381</v>
      </c>
      <c r="AG404" s="325" t="s">
        <v>381</v>
      </c>
      <c r="AH404" s="325" t="s">
        <v>381</v>
      </c>
      <c r="AI404" s="325" t="s">
        <v>381</v>
      </c>
      <c r="AJ404" s="325" t="s">
        <v>381</v>
      </c>
      <c r="AK404" s="325" t="s">
        <v>381</v>
      </c>
      <c r="AL404" s="325" t="s">
        <v>381</v>
      </c>
      <c r="AM404" s="325" t="s">
        <v>381</v>
      </c>
      <c r="AN404" s="325" t="s">
        <v>381</v>
      </c>
      <c r="AO404" s="325" t="s">
        <v>381</v>
      </c>
      <c r="AP404" s="325" t="s">
        <v>381</v>
      </c>
      <c r="AQ404" s="325" t="s">
        <v>381</v>
      </c>
      <c r="AR404" s="325" t="s">
        <v>381</v>
      </c>
      <c r="AS404" s="325" t="s">
        <v>381</v>
      </c>
      <c r="AT404" s="325" t="s">
        <v>381</v>
      </c>
    </row>
    <row r="405" spans="1:46" ht="15">
      <c r="A405" s="587" t="s">
        <v>476</v>
      </c>
      <c r="B405" s="588">
        <v>0.15789473684210525</v>
      </c>
      <c r="C405" s="375">
        <f t="shared" si="247"/>
        <v>6</v>
      </c>
      <c r="D405" s="388">
        <f t="shared" si="248"/>
        <v>38</v>
      </c>
      <c r="E405" s="323" t="s">
        <v>381</v>
      </c>
      <c r="F405" s="325" t="s">
        <v>381</v>
      </c>
      <c r="G405" s="325" t="s">
        <v>381</v>
      </c>
      <c r="H405" s="325" t="s">
        <v>52</v>
      </c>
      <c r="I405" s="325" t="s">
        <v>381</v>
      </c>
      <c r="J405" s="325" t="s">
        <v>381</v>
      </c>
      <c r="K405" s="325" t="s">
        <v>381</v>
      </c>
      <c r="L405" s="459" t="s">
        <v>381</v>
      </c>
      <c r="M405" s="325" t="s">
        <v>381</v>
      </c>
      <c r="N405" s="325" t="s">
        <v>381</v>
      </c>
      <c r="O405" s="325" t="s">
        <v>381</v>
      </c>
      <c r="P405" s="325" t="s">
        <v>381</v>
      </c>
      <c r="Q405" s="325" t="s">
        <v>381</v>
      </c>
      <c r="R405" s="325" t="s">
        <v>381</v>
      </c>
      <c r="S405" s="325" t="s">
        <v>381</v>
      </c>
      <c r="T405" s="325" t="s">
        <v>381</v>
      </c>
      <c r="U405" s="563" t="s">
        <v>381</v>
      </c>
      <c r="V405" s="333" t="s">
        <v>381</v>
      </c>
      <c r="W405" s="323" t="s">
        <v>381</v>
      </c>
      <c r="X405" s="325" t="s">
        <v>381</v>
      </c>
      <c r="Y405" s="325" t="s">
        <v>381</v>
      </c>
      <c r="Z405" s="325" t="s">
        <v>381</v>
      </c>
      <c r="AA405" s="325" t="s">
        <v>52</v>
      </c>
      <c r="AB405" s="325" t="s">
        <v>381</v>
      </c>
      <c r="AC405" s="325" t="s">
        <v>381</v>
      </c>
      <c r="AD405" s="325" t="s">
        <v>52</v>
      </c>
      <c r="AE405" s="325" t="s">
        <v>381</v>
      </c>
      <c r="AF405" s="325" t="s">
        <v>52</v>
      </c>
      <c r="AG405" s="325" t="s">
        <v>381</v>
      </c>
      <c r="AH405" s="325" t="s">
        <v>381</v>
      </c>
      <c r="AI405" s="325" t="s">
        <v>381</v>
      </c>
      <c r="AJ405" s="325" t="s">
        <v>52</v>
      </c>
      <c r="AK405" s="325" t="s">
        <v>381</v>
      </c>
      <c r="AL405" s="325" t="s">
        <v>52</v>
      </c>
      <c r="AM405" s="325" t="s">
        <v>381</v>
      </c>
      <c r="AN405" s="325" t="s">
        <v>381</v>
      </c>
      <c r="AO405" s="325" t="s">
        <v>381</v>
      </c>
      <c r="AP405" s="325" t="s">
        <v>381</v>
      </c>
      <c r="AQ405" s="325" t="s">
        <v>381</v>
      </c>
      <c r="AR405" s="325" t="s">
        <v>381</v>
      </c>
      <c r="AS405" s="325" t="s">
        <v>381</v>
      </c>
      <c r="AT405" s="325" t="s">
        <v>381</v>
      </c>
    </row>
    <row r="406" spans="1:46" ht="15">
      <c r="A406" s="587" t="s">
        <v>152</v>
      </c>
      <c r="B406" s="588">
        <v>0.36842105263157893</v>
      </c>
      <c r="C406" s="375">
        <f t="shared" si="247"/>
        <v>14</v>
      </c>
      <c r="D406" s="388">
        <f t="shared" si="248"/>
        <v>38</v>
      </c>
      <c r="E406" s="323" t="s">
        <v>381</v>
      </c>
      <c r="F406" s="325" t="s">
        <v>381</v>
      </c>
      <c r="G406" s="325" t="s">
        <v>381</v>
      </c>
      <c r="H406" s="325" t="s">
        <v>381</v>
      </c>
      <c r="I406" s="325" t="s">
        <v>52</v>
      </c>
      <c r="J406" s="325" t="s">
        <v>381</v>
      </c>
      <c r="K406" s="325" t="s">
        <v>381</v>
      </c>
      <c r="L406" s="459" t="s">
        <v>52</v>
      </c>
      <c r="M406" s="325" t="s">
        <v>381</v>
      </c>
      <c r="N406" s="325" t="s">
        <v>381</v>
      </c>
      <c r="O406" s="325" t="s">
        <v>381</v>
      </c>
      <c r="P406" s="325" t="s">
        <v>381</v>
      </c>
      <c r="Q406" s="325" t="s">
        <v>52</v>
      </c>
      <c r="R406" s="325" t="s">
        <v>381</v>
      </c>
      <c r="S406" s="325" t="s">
        <v>381</v>
      </c>
      <c r="T406" s="465" t="s">
        <v>381</v>
      </c>
      <c r="U406" s="459" t="s">
        <v>52</v>
      </c>
      <c r="V406" s="333" t="s">
        <v>381</v>
      </c>
      <c r="W406" s="323" t="s">
        <v>381</v>
      </c>
      <c r="X406" s="325" t="s">
        <v>52</v>
      </c>
      <c r="Y406" s="325" t="s">
        <v>381</v>
      </c>
      <c r="Z406" s="325" t="s">
        <v>52</v>
      </c>
      <c r="AA406" s="325" t="s">
        <v>381</v>
      </c>
      <c r="AB406" s="325" t="s">
        <v>381</v>
      </c>
      <c r="AC406" s="465" t="s">
        <v>381</v>
      </c>
      <c r="AD406" s="325" t="s">
        <v>381</v>
      </c>
      <c r="AE406" s="325" t="s">
        <v>381</v>
      </c>
      <c r="AF406" s="325" t="s">
        <v>381</v>
      </c>
      <c r="AG406" s="325" t="s">
        <v>381</v>
      </c>
      <c r="AH406" s="325" t="s">
        <v>52</v>
      </c>
      <c r="AI406" s="325" t="s">
        <v>381</v>
      </c>
      <c r="AJ406" s="325" t="s">
        <v>381</v>
      </c>
      <c r="AK406" s="325" t="s">
        <v>52</v>
      </c>
      <c r="AL406" s="325" t="s">
        <v>381</v>
      </c>
      <c r="AM406" s="325" t="s">
        <v>52</v>
      </c>
      <c r="AN406" s="325" t="s">
        <v>52</v>
      </c>
      <c r="AO406" s="325" t="s">
        <v>52</v>
      </c>
      <c r="AP406" s="325" t="s">
        <v>381</v>
      </c>
      <c r="AQ406" s="325" t="s">
        <v>52</v>
      </c>
      <c r="AR406" s="325" t="s">
        <v>381</v>
      </c>
      <c r="AS406" s="325" t="s">
        <v>52</v>
      </c>
      <c r="AT406" s="325" t="s">
        <v>52</v>
      </c>
    </row>
    <row r="407" spans="1:46" ht="15">
      <c r="A407" s="387" t="s">
        <v>153</v>
      </c>
      <c r="B407" s="588">
        <v>0.13157894736842105</v>
      </c>
      <c r="C407" s="375">
        <f t="shared" si="247"/>
        <v>5</v>
      </c>
      <c r="D407" s="388">
        <f t="shared" si="248"/>
        <v>38</v>
      </c>
      <c r="E407" s="323" t="s">
        <v>381</v>
      </c>
      <c r="F407" s="325" t="s">
        <v>52</v>
      </c>
      <c r="G407" s="325" t="s">
        <v>381</v>
      </c>
      <c r="H407" s="325" t="s">
        <v>381</v>
      </c>
      <c r="I407" s="325" t="s">
        <v>381</v>
      </c>
      <c r="J407" s="325" t="s">
        <v>381</v>
      </c>
      <c r="K407" s="325" t="s">
        <v>381</v>
      </c>
      <c r="L407" s="459" t="s">
        <v>381</v>
      </c>
      <c r="M407" s="325" t="s">
        <v>52</v>
      </c>
      <c r="N407" s="325" t="s">
        <v>381</v>
      </c>
      <c r="O407" s="325" t="s">
        <v>52</v>
      </c>
      <c r="P407" s="325" t="s">
        <v>52</v>
      </c>
      <c r="Q407" s="325" t="s">
        <v>381</v>
      </c>
      <c r="R407" s="325" t="s">
        <v>381</v>
      </c>
      <c r="S407" s="325" t="s">
        <v>381</v>
      </c>
      <c r="T407" s="522" t="s">
        <v>381</v>
      </c>
      <c r="U407" s="459" t="s">
        <v>381</v>
      </c>
      <c r="V407" s="333" t="s">
        <v>381</v>
      </c>
      <c r="W407" s="323" t="s">
        <v>381</v>
      </c>
      <c r="X407" s="325" t="s">
        <v>381</v>
      </c>
      <c r="Y407" s="325" t="s">
        <v>381</v>
      </c>
      <c r="Z407" s="325" t="s">
        <v>381</v>
      </c>
      <c r="AA407" s="325" t="s">
        <v>381</v>
      </c>
      <c r="AB407" s="325" t="s">
        <v>381</v>
      </c>
      <c r="AC407" s="522" t="s">
        <v>381</v>
      </c>
      <c r="AD407" s="325" t="s">
        <v>381</v>
      </c>
      <c r="AE407" s="325" t="s">
        <v>381</v>
      </c>
      <c r="AF407" s="325" t="s">
        <v>381</v>
      </c>
      <c r="AG407" s="325" t="s">
        <v>381</v>
      </c>
      <c r="AH407" s="325" t="s">
        <v>381</v>
      </c>
      <c r="AI407" s="325" t="s">
        <v>52</v>
      </c>
      <c r="AJ407" s="325" t="s">
        <v>381</v>
      </c>
      <c r="AK407" s="325" t="s">
        <v>381</v>
      </c>
      <c r="AL407" s="325" t="s">
        <v>381</v>
      </c>
      <c r="AM407" s="325" t="s">
        <v>381</v>
      </c>
      <c r="AN407" s="325" t="s">
        <v>381</v>
      </c>
      <c r="AO407" s="325" t="s">
        <v>381</v>
      </c>
      <c r="AP407" s="325" t="s">
        <v>381</v>
      </c>
      <c r="AQ407" s="325" t="s">
        <v>381</v>
      </c>
      <c r="AR407" s="325" t="s">
        <v>381</v>
      </c>
      <c r="AS407" s="325" t="s">
        <v>381</v>
      </c>
      <c r="AT407" s="325" t="s">
        <v>381</v>
      </c>
    </row>
    <row r="408" spans="1:46" ht="15">
      <c r="A408" s="587" t="s">
        <v>477</v>
      </c>
      <c r="B408" s="588">
        <v>0</v>
      </c>
      <c r="C408" s="375">
        <f t="shared" si="247"/>
        <v>0</v>
      </c>
      <c r="D408" s="388">
        <f t="shared" si="248"/>
        <v>38</v>
      </c>
      <c r="E408" s="323" t="s">
        <v>381</v>
      </c>
      <c r="F408" s="325" t="s">
        <v>381</v>
      </c>
      <c r="G408" s="325" t="s">
        <v>381</v>
      </c>
      <c r="H408" s="325" t="s">
        <v>381</v>
      </c>
      <c r="I408" s="325" t="s">
        <v>381</v>
      </c>
      <c r="J408" s="325" t="s">
        <v>381</v>
      </c>
      <c r="K408" s="325" t="s">
        <v>381</v>
      </c>
      <c r="L408" s="459" t="s">
        <v>381</v>
      </c>
      <c r="M408" s="325" t="s">
        <v>381</v>
      </c>
      <c r="N408" s="325" t="s">
        <v>381</v>
      </c>
      <c r="O408" s="325" t="s">
        <v>381</v>
      </c>
      <c r="P408" s="325" t="s">
        <v>381</v>
      </c>
      <c r="Q408" s="325" t="s">
        <v>381</v>
      </c>
      <c r="R408" s="325" t="s">
        <v>381</v>
      </c>
      <c r="S408" s="325" t="s">
        <v>381</v>
      </c>
      <c r="T408" s="325" t="s">
        <v>381</v>
      </c>
      <c r="U408" s="459" t="s">
        <v>381</v>
      </c>
      <c r="V408" s="333" t="s">
        <v>381</v>
      </c>
      <c r="W408" s="323" t="s">
        <v>381</v>
      </c>
      <c r="X408" s="325" t="s">
        <v>381</v>
      </c>
      <c r="Y408" s="325" t="s">
        <v>381</v>
      </c>
      <c r="Z408" s="325" t="s">
        <v>381</v>
      </c>
      <c r="AA408" s="325" t="s">
        <v>381</v>
      </c>
      <c r="AB408" s="325" t="s">
        <v>381</v>
      </c>
      <c r="AC408" s="325" t="s">
        <v>381</v>
      </c>
      <c r="AD408" s="325" t="s">
        <v>381</v>
      </c>
      <c r="AE408" s="325" t="s">
        <v>381</v>
      </c>
      <c r="AF408" s="325" t="s">
        <v>381</v>
      </c>
      <c r="AG408" s="325" t="s">
        <v>381</v>
      </c>
      <c r="AH408" s="325" t="s">
        <v>381</v>
      </c>
      <c r="AI408" s="325" t="s">
        <v>381</v>
      </c>
      <c r="AJ408" s="325" t="s">
        <v>381</v>
      </c>
      <c r="AK408" s="325" t="s">
        <v>381</v>
      </c>
      <c r="AL408" s="325" t="s">
        <v>381</v>
      </c>
      <c r="AM408" s="325" t="s">
        <v>381</v>
      </c>
      <c r="AN408" s="325" t="s">
        <v>381</v>
      </c>
      <c r="AO408" s="325" t="s">
        <v>381</v>
      </c>
      <c r="AP408" s="325" t="s">
        <v>381</v>
      </c>
      <c r="AQ408" s="325" t="s">
        <v>381</v>
      </c>
      <c r="AR408" s="325" t="s">
        <v>381</v>
      </c>
      <c r="AS408" s="325" t="s">
        <v>381</v>
      </c>
      <c r="AT408" s="325" t="s">
        <v>381</v>
      </c>
    </row>
    <row r="409" spans="1:46" ht="15">
      <c r="A409" s="586" t="s">
        <v>154</v>
      </c>
      <c r="B409" s="585">
        <v>7.8947368421052627E-2</v>
      </c>
      <c r="C409" s="375">
        <f t="shared" si="247"/>
        <v>3</v>
      </c>
      <c r="D409" s="388">
        <f t="shared" si="248"/>
        <v>38</v>
      </c>
      <c r="E409" s="323" t="s">
        <v>381</v>
      </c>
      <c r="F409" s="325" t="s">
        <v>381</v>
      </c>
      <c r="G409" s="325" t="s">
        <v>381</v>
      </c>
      <c r="H409" s="325" t="s">
        <v>381</v>
      </c>
      <c r="I409" s="325" t="s">
        <v>381</v>
      </c>
      <c r="J409" s="325" t="s">
        <v>381</v>
      </c>
      <c r="K409" s="325" t="s">
        <v>381</v>
      </c>
      <c r="L409" s="459" t="s">
        <v>381</v>
      </c>
      <c r="M409" s="325" t="s">
        <v>381</v>
      </c>
      <c r="N409" s="325" t="s">
        <v>52</v>
      </c>
      <c r="O409" s="325" t="s">
        <v>381</v>
      </c>
      <c r="P409" s="325" t="s">
        <v>381</v>
      </c>
      <c r="Q409" s="325" t="s">
        <v>381</v>
      </c>
      <c r="R409" s="325" t="s">
        <v>381</v>
      </c>
      <c r="S409" s="325" t="s">
        <v>381</v>
      </c>
      <c r="T409" s="325" t="s">
        <v>381</v>
      </c>
      <c r="U409" s="459" t="s">
        <v>381</v>
      </c>
      <c r="V409" s="333" t="s">
        <v>381</v>
      </c>
      <c r="W409" s="323" t="s">
        <v>52</v>
      </c>
      <c r="X409" s="325" t="s">
        <v>381</v>
      </c>
      <c r="Y409" s="325" t="s">
        <v>52</v>
      </c>
      <c r="Z409" s="325" t="s">
        <v>381</v>
      </c>
      <c r="AA409" s="325" t="s">
        <v>381</v>
      </c>
      <c r="AB409" s="325" t="s">
        <v>381</v>
      </c>
      <c r="AC409" s="325" t="s">
        <v>381</v>
      </c>
      <c r="AD409" s="325" t="s">
        <v>381</v>
      </c>
      <c r="AE409" s="325" t="s">
        <v>381</v>
      </c>
      <c r="AF409" s="325" t="s">
        <v>381</v>
      </c>
      <c r="AG409" s="325" t="s">
        <v>381</v>
      </c>
      <c r="AH409" s="325" t="s">
        <v>381</v>
      </c>
      <c r="AI409" s="325" t="s">
        <v>381</v>
      </c>
      <c r="AJ409" s="325" t="s">
        <v>381</v>
      </c>
      <c r="AK409" s="325" t="s">
        <v>381</v>
      </c>
      <c r="AL409" s="325" t="s">
        <v>381</v>
      </c>
      <c r="AM409" s="325" t="s">
        <v>381</v>
      </c>
      <c r="AN409" s="325" t="s">
        <v>381</v>
      </c>
      <c r="AO409" s="325" t="s">
        <v>381</v>
      </c>
      <c r="AP409" s="325" t="s">
        <v>381</v>
      </c>
      <c r="AQ409" s="325" t="s">
        <v>381</v>
      </c>
      <c r="AR409" s="325" t="s">
        <v>381</v>
      </c>
      <c r="AS409" s="325" t="s">
        <v>381</v>
      </c>
      <c r="AT409" s="325" t="s">
        <v>381</v>
      </c>
    </row>
    <row r="410" spans="1:46" ht="15">
      <c r="A410" s="583" t="s">
        <v>495</v>
      </c>
      <c r="B410" s="535"/>
      <c r="C410" s="535"/>
      <c r="D410" s="536"/>
      <c r="E410" s="535"/>
      <c r="F410" s="443" t="str" cm="1">
        <f t="array" ref="F410">IF(COUNTIF(F411:F417,"Yes")&lt;1,"Don't Know",_xlfn.IFS(F411="Yes",$A411,F412="Yes",$A412,F413="Yes",$A413,F414="Yes",$A414,F415="Yes",$A415,F416="Yes",$A416,F417="Yes",$A417))</f>
        <v>Pharmacist</v>
      </c>
      <c r="G410" s="443" t="str" cm="1">
        <f t="array" ref="G410">IF(COUNTIF(G411:G417,"Yes")&lt;1,"Don't Know",_xlfn.IFS(G411="Yes",$A411,G412="Yes",$A412,G413="Yes",$A413,G414="Yes",$A414,G415="Yes",$A415,G416="Yes",$A416,G417="Yes",$A417))</f>
        <v>Doctor</v>
      </c>
      <c r="H410" s="443" t="str" cm="1">
        <f t="array" ref="H410">IF(COUNTIF(H411:H417,"Yes")&lt;1,"Don't Know",_xlfn.IFS(H411="Yes",$A411,H412="Yes",$A412,H413="Yes",$A413,H414="Yes",$A414,H415="Yes",$A415,H416="Yes",$A416,H417="Yes",$A417))</f>
        <v>Auxiliary nurse midwife</v>
      </c>
      <c r="I410" s="443" t="str" cm="1">
        <f t="array" ref="I410">IF(COUNTIF(I411:I417,"Yes")&lt;1,"Don't Know",_xlfn.IFS(I411="Yes",$A411,I412="Yes",$A412,I413="Yes",$A413,I414="Yes",$A414,I415="Yes",$A415,I416="Yes",$A416,I417="Yes",$A417))</f>
        <v>Nurse</v>
      </c>
      <c r="J410" s="443" t="str" cm="1">
        <f t="array" ref="J410">IF(COUNTIF(J411:J417,"Yes")&lt;1,"Don't Know",_xlfn.IFS(J411="Yes",$A411,J412="Yes",$A412,J413="Yes",$A413,J414="Yes",$A414,J415="Yes",$A415,J416="Yes",$A416,J417="Yes",$A417))</f>
        <v>Don't Know</v>
      </c>
      <c r="K410" s="443" t="str" cm="1">
        <f t="array" ref="K410">IF(COUNTIF(K411:K417,"Yes")&lt;1,"Don't Know",_xlfn.IFS(K411="Yes",$A411,K412="Yes",$A412,K413="Yes",$A413,K414="Yes",$A414,K415="Yes",$A415,K416="Yes",$A416,K417="Yes",$A417))</f>
        <v>Auxiliary nurse</v>
      </c>
      <c r="L410" s="443" t="str" cm="1">
        <f t="array" ref="L410">IF(COUNTIF(L411:L417,"Yes")&lt;1,"Don't Know",_xlfn.IFS(L411="Yes",$A411,L412="Yes",$A412,L413="Yes",$A413,L414="Yes",$A414,L415="Yes",$A415,L416="Yes",$A416,L417="Yes",$A417))</f>
        <v>Don't Know</v>
      </c>
      <c r="M410" s="443" t="str" cm="1">
        <f t="array" ref="M410">IF(COUNTIF(M411:M417,"Yes")&lt;1,"Don't Know",_xlfn.IFS(M411="Yes",$A411,M412="Yes",$A412,M413="Yes",$A413,M414="Yes",$A414,M415="Yes",$A415,M416="Yes",$A416,M417="Yes",$A417))</f>
        <v>Auxiliary nurse midwife</v>
      </c>
      <c r="N410" s="443" t="str" cm="1">
        <f t="array" ref="N410">IF(COUNTIF(N411:N417,"Yes")&lt;1,"Don't Know",_xlfn.IFS(N411="Yes",$A411,N412="Yes",$A412,N413="Yes",$A413,N414="Yes",$A414,N415="Yes",$A415,N416="Yes",$A416,N417="Yes",$A417))</f>
        <v>Doctor</v>
      </c>
      <c r="O410" s="443" t="str" cm="1">
        <f t="array" ref="O410">IF(COUNTIF(O411:O417,"Yes")&lt;1,"Don't Know",_xlfn.IFS(O411="Yes",$A411,O412="Yes",$A412,O413="Yes",$A413,O414="Yes",$A414,O415="Yes",$A415,O416="Yes",$A416,O417="Yes",$A417))</f>
        <v>Pharmacist</v>
      </c>
      <c r="P410" s="443" t="str" cm="1">
        <f t="array" ref="P410">IF(COUNTIF(P411:P417,"Yes")&lt;1,"Don't Know",_xlfn.IFS(P411="Yes",$A411,P412="Yes",$A412,P413="Yes",$A413,P414="Yes",$A414,P415="Yes",$A415,P416="Yes",$A416,P417="Yes",$A417))</f>
        <v>Doctor</v>
      </c>
      <c r="Q410" s="443" t="str" cm="1">
        <f t="array" ref="Q410">IF(COUNTIF(Q411:Q417,"Yes")&lt;1,"Don't Know",_xlfn.IFS(Q411="Yes",$A411,Q412="Yes",$A412,Q413="Yes",$A413,Q414="Yes",$A414,Q415="Yes",$A415,Q416="Yes",$A416,Q417="Yes",$A417))</f>
        <v>Nurse</v>
      </c>
      <c r="R410" s="443" t="str" cm="1">
        <f t="array" ref="R410">IF(COUNTIF(R411:R417,"Yes")&lt;1,"Don't Know",_xlfn.IFS(R411="Yes",$A411,R412="Yes",$A412,R413="Yes",$A413,R414="Yes",$A414,R415="Yes",$A415,R416="Yes",$A416,R417="Yes",$A417))</f>
        <v>Community health worker</v>
      </c>
      <c r="S410" s="443" t="str" cm="1">
        <f t="array" ref="S410">IF(COUNTIF(S411:S417,"Yes")&lt;1,"Don't Know",_xlfn.IFS(S411="Yes",$A411,S412="Yes",$A412,S413="Yes",$A413,S414="Yes",$A414,S415="Yes",$A415,S416="Yes",$A416,S417="Yes",$A417))</f>
        <v>Auxiliary nurse</v>
      </c>
      <c r="T410" s="443" t="str" cm="1">
        <f t="array" ref="T410">IF(COUNTIF(T411:T417,"Yes")&lt;1,"Don't Know",_xlfn.IFS(T411="Yes",$A411,T412="Yes",$A412,T413="Yes",$A413,T414="Yes",$A414,T415="Yes",$A415,T416="Yes",$A416,T417="Yes",$A417))</f>
        <v>Auxiliary nurse midwife</v>
      </c>
      <c r="U410" s="443" t="str" cm="1">
        <f t="array" ref="U410">IF(COUNTIF(U411:U417,"Yes")&lt;1,"Don't Know",_xlfn.IFS(U411="Yes",$A411,U412="Yes",$A412,U413="Yes",$A413,U414="Yes",$A414,U415="Yes",$A415,U416="Yes",$A416,U417="Yes",$A417))</f>
        <v>Nurse</v>
      </c>
      <c r="V410" s="443" t="str" cm="1">
        <f t="array" ref="V410">IF(COUNTIF(V411:V417,"Yes")&lt;1,"Don't Know",_xlfn.IFS(V411="Yes",$A411,V412="Yes",$A412,V413="Yes",$A413,V414="Yes",$A414,V415="Yes",$A415,V416="Yes",$A416,V417="Yes",$A417))</f>
        <v>Doctor</v>
      </c>
      <c r="W410" s="443" t="str" cm="1">
        <f t="array" ref="W410">IF(COUNTIF(W411:W417,"Yes")&lt;1,"Don't Know",_xlfn.IFS(W411="Yes",$A411,W412="Yes",$A412,W413="Yes",$A413,W414="Yes",$A414,W415="Yes",$A415,W416="Yes",$A416,W417="Yes",$A417))</f>
        <v>Doctor</v>
      </c>
      <c r="X410" s="443" t="str" cm="1">
        <f t="array" ref="X410">IF(COUNTIF(X411:X417,"Yes")&lt;1,"Don't Know",_xlfn.IFS(X411="Yes",$A411,X412="Yes",$A412,X413="Yes",$A413,X414="Yes",$A414,X415="Yes",$A415,X416="Yes",$A416,X417="Yes",$A417))</f>
        <v>Nurse</v>
      </c>
      <c r="Y410" s="443" t="str" cm="1">
        <f t="array" ref="Y410">IF(COUNTIF(Y411:Y417,"Yes")&lt;1,"Don't Know",_xlfn.IFS(Y411="Yes",$A411,Y412="Yes",$A412,Y413="Yes",$A413,Y414="Yes",$A414,Y415="Yes",$A415,Y416="Yes",$A416,Y417="Yes",$A417))</f>
        <v>Doctor</v>
      </c>
      <c r="Z410" s="443" t="str" cm="1">
        <f t="array" ref="Z410">IF(COUNTIF(Z411:Z417,"Yes")&lt;1,"Don't Know",_xlfn.IFS(Z411="Yes",$A411,Z412="Yes",$A412,Z413="Yes",$A413,Z414="Yes",$A414,Z415="Yes",$A415,Z416="Yes",$A416,Z417="Yes",$A417))</f>
        <v>Nurse</v>
      </c>
      <c r="AA410" s="443" t="str" cm="1">
        <f t="array" ref="AA410">IF(COUNTIF(AA411:AA417,"Yes")&lt;1,"Don't Know",_xlfn.IFS(AA411="Yes",$A411,AA412="Yes",$A412,AA413="Yes",$A413,AA414="Yes",$A414,AA415="Yes",$A415,AA416="Yes",$A416,AA417="Yes",$A417))</f>
        <v>Don't Know</v>
      </c>
      <c r="AB410" s="443" t="str" cm="1">
        <f t="array" ref="AB410">IF(COUNTIF(AB411:AB417,"Yes")&lt;1,"Don't Know",_xlfn.IFS(AB411="Yes",$A411,AB412="Yes",$A412,AB413="Yes",$A413,AB414="Yes",$A414,AB415="Yes",$A415,AB416="Yes",$A416,AB417="Yes",$A417))</f>
        <v>Nurse</v>
      </c>
      <c r="AC410" s="443" t="str" cm="1">
        <f t="array" ref="AC410">IF(COUNTIF(AC411:AC417,"Yes")&lt;1,"Don't Know",_xlfn.IFS(AC411="Yes",$A411,AC412="Yes",$A412,AC413="Yes",$A413,AC414="Yes",$A414,AC415="Yes",$A415,AC416="Yes",$A416,AC417="Yes",$A417))</f>
        <v>Don't Know</v>
      </c>
      <c r="AD410" s="443" t="str" cm="1">
        <f t="array" ref="AD410">IF(COUNTIF(AD411:AD417,"Yes")&lt;1,"Don't Know",_xlfn.IFS(AD411="Yes",$A411,AD412="Yes",$A412,AD413="Yes",$A413,AD414="Yes",$A414,AD415="Yes",$A415,AD416="Yes",$A416,AD417="Yes",$A417))</f>
        <v>Auxiliary nurse midwife</v>
      </c>
      <c r="AE410" s="443" t="str" cm="1">
        <f t="array" ref="AE410">IF(COUNTIF(AE411:AE417,"Yes")&lt;1,"Don't Know",_xlfn.IFS(AE411="Yes",$A411,AE412="Yes",$A412,AE413="Yes",$A413,AE414="Yes",$A414,AE415="Yes",$A415,AE416="Yes",$A416,AE417="Yes",$A417))</f>
        <v>Auxiliary nurse</v>
      </c>
      <c r="AF410" s="443" t="str" cm="1">
        <f t="array" ref="AF410">IF(COUNTIF(AF411:AF417,"Yes")&lt;1,"Don't Know",_xlfn.IFS(AF411="Yes",$A411,AF412="Yes",$A412,AF413="Yes",$A413,AF414="Yes",$A414,AF415="Yes",$A415,AF416="Yes",$A416,AF417="Yes",$A417))</f>
        <v>Pharmacist</v>
      </c>
      <c r="AG410" s="443" t="str" cm="1">
        <f t="array" ref="AG410">IF(COUNTIF(AG411:AG417,"Yes")&lt;1,"Don't Know",_xlfn.IFS(AG411="Yes",$A411,AG412="Yes",$A412,AG413="Yes",$A413,AG414="Yes",$A414,AG415="Yes",$A415,AG416="Yes",$A416,AG417="Yes",$A417))</f>
        <v>Community health worker</v>
      </c>
      <c r="AH410" s="443" t="str" cm="1">
        <f t="array" ref="AH410">IF(COUNTIF(AH411:AH417,"Yes")&lt;1,"Don't Know",_xlfn.IFS(AH411="Yes",$A411,AH412="Yes",$A412,AH413="Yes",$A413,AH414="Yes",$A414,AH415="Yes",$A415,AH416="Yes",$A416,AH417="Yes",$A417))</f>
        <v>Doctor</v>
      </c>
      <c r="AI410" s="443" t="str" cm="1">
        <f t="array" ref="AI410">IF(COUNTIF(AI411:AI417,"Yes")&lt;1,"Don't Know",_xlfn.IFS(AI411="Yes",$A411,AI412="Yes",$A412,AI413="Yes",$A413,AI414="Yes",$A414,AI415="Yes",$A415,AI416="Yes",$A416,AI417="Yes",$A417))</f>
        <v>Doctor</v>
      </c>
      <c r="AJ410" s="443" t="str" cm="1">
        <f t="array" ref="AJ410">IF(COUNTIF(AJ411:AJ417,"Yes")&lt;1,"Don't Know",_xlfn.IFS(AJ411="Yes",$A411,AJ412="Yes",$A412,AJ413="Yes",$A413,AJ414="Yes",$A414,AJ415="Yes",$A415,AJ416="Yes",$A416,AJ417="Yes",$A417))</f>
        <v>Auxiliary nurse midwife</v>
      </c>
      <c r="AK410" s="443" t="str" cm="1">
        <f t="array" ref="AK410">IF(COUNTIF(AK411:AK417,"Yes")&lt;1,"Don't Know",_xlfn.IFS(AK411="Yes",$A411,AK412="Yes",$A412,AK413="Yes",$A413,AK414="Yes",$A414,AK415="Yes",$A415,AK416="Yes",$A416,AK417="Yes",$A417))</f>
        <v>Nurse</v>
      </c>
      <c r="AL410" s="443" t="str" cm="1">
        <f t="array" ref="AL410">IF(COUNTIF(AL411:AL417,"Yes")&lt;1,"Don't Know",_xlfn.IFS(AL411="Yes",$A411,AL412="Yes",$A412,AL413="Yes",$A413,AL414="Yes",$A414,AL415="Yes",$A415,AL416="Yes",$A416,AL417="Yes",$A417))</f>
        <v>Auxiliary nurse midwife</v>
      </c>
      <c r="AM410" s="443" t="str" cm="1">
        <f t="array" ref="AM410">IF(COUNTIF(AM411:AM417,"Yes")&lt;1,"Don't Know",_xlfn.IFS(AM411="Yes",$A411,AM412="Yes",$A412,AM413="Yes",$A413,AM414="Yes",$A414,AM415="Yes",$A415,AM416="Yes",$A416,AM417="Yes",$A417))</f>
        <v>Nurse</v>
      </c>
      <c r="AN410" s="443" t="str" cm="1">
        <f t="array" ref="AN410">IF(COUNTIF(AN411:AN417,"Yes")&lt;1,"Don't Know",_xlfn.IFS(AN411="Yes",$A411,AN412="Yes",$A412,AN413="Yes",$A413,AN414="Yes",$A414,AN415="Yes",$A415,AN416="Yes",$A416,AN417="Yes",$A417))</f>
        <v>Clinical officer</v>
      </c>
      <c r="AO410" s="443" t="str" cm="1">
        <f t="array" ref="AO410">IF(COUNTIF(AO411:AO417,"Yes")&lt;1,"Don't Know",_xlfn.IFS(AO411="Yes",$A411,AO412="Yes",$A412,AO413="Yes",$A413,AO414="Yes",$A414,AO415="Yes",$A415,AO416="Yes",$A416,AO417="Yes",$A417))</f>
        <v>Nurse</v>
      </c>
      <c r="AP410" s="443" t="str" cm="1">
        <f t="array" ref="AP410">IF(COUNTIF(AP411:AP417,"Yes")&lt;1,"Don't Know",_xlfn.IFS(AP411="Yes",$A411,AP412="Yes",$A412,AP413="Yes",$A413,AP414="Yes",$A414,AP415="Yes",$A415,AP416="Yes",$A416,AP417="Yes",$A417))</f>
        <v>Don't Know</v>
      </c>
      <c r="AQ410" s="443" t="str" cm="1">
        <f t="array" ref="AQ410">IF(COUNTIF(AQ411:AQ417,"Yes")&lt;1,"Don't Know",_xlfn.IFS(AQ411="Yes",$A411,AQ412="Yes",$A412,AQ413="Yes",$A413,AQ414="Yes",$A414,AQ415="Yes",$A415,AQ416="Yes",$A416,AQ417="Yes",$A417))</f>
        <v>Auxiliary nurse midwife</v>
      </c>
      <c r="AR410" s="443" t="str" cm="1">
        <f t="array" ref="AR410">IF(COUNTIF(AR411:AR417,"Yes")&lt;1,"Don't Know",_xlfn.IFS(AR411="Yes",$A411,AR412="Yes",$A412,AR413="Yes",$A413,AR414="Yes",$A414,AR415="Yes",$A415,AR416="Yes",$A416,AR417="Yes",$A417))</f>
        <v>Auxiliary nurse midwife</v>
      </c>
      <c r="AS410" s="443" t="str" cm="1">
        <f t="array" ref="AS410">IF(COUNTIF(AS411:AS417,"Yes")&lt;1,"Don't Know",_xlfn.IFS(AS411="Yes",$A411,AS412="Yes",$A412,AS413="Yes",$A413,AS414="Yes",$A414,AS415="Yes",$A415,AS416="Yes",$A416,AS417="Yes",$A417))</f>
        <v>Nurse</v>
      </c>
      <c r="AT410" s="443" t="str" cm="1">
        <f t="array" ref="AT410">IF(COUNTIF(AT411:AT417,"Yes")&lt;1,"Don't Know",_xlfn.IFS(AT411="Yes",$A411,AT412="Yes",$A412,AT413="Yes",$A413,AT414="Yes",$A414,AT415="Yes",$A415,AT416="Yes",$A416,AT417="Yes",$A417))</f>
        <v>Nurse</v>
      </c>
    </row>
    <row r="411" spans="1:46" ht="15">
      <c r="A411" s="587" t="s">
        <v>474</v>
      </c>
      <c r="B411" s="588">
        <v>5.5555555555555552E-2</v>
      </c>
      <c r="C411" s="375">
        <f t="shared" ref="C411:C417" si="249">COUNTIF(E411:AT411,"Yes")</f>
        <v>2</v>
      </c>
      <c r="D411" s="388">
        <f>SUM($C$411:$C$417)</f>
        <v>36</v>
      </c>
      <c r="E411" s="323" t="s">
        <v>381</v>
      </c>
      <c r="F411" s="325" t="s">
        <v>381</v>
      </c>
      <c r="G411" s="325" t="s">
        <v>381</v>
      </c>
      <c r="H411" s="325" t="s">
        <v>381</v>
      </c>
      <c r="I411" s="325" t="s">
        <v>381</v>
      </c>
      <c r="J411" s="325" t="s">
        <v>381</v>
      </c>
      <c r="K411" s="325" t="s">
        <v>381</v>
      </c>
      <c r="L411" s="459" t="s">
        <v>381</v>
      </c>
      <c r="M411" s="325" t="s">
        <v>381</v>
      </c>
      <c r="N411" s="325" t="s">
        <v>381</v>
      </c>
      <c r="O411" s="325" t="s">
        <v>381</v>
      </c>
      <c r="P411" s="325" t="s">
        <v>381</v>
      </c>
      <c r="Q411" s="325" t="s">
        <v>381</v>
      </c>
      <c r="R411" s="325" t="s">
        <v>52</v>
      </c>
      <c r="S411" s="325" t="s">
        <v>381</v>
      </c>
      <c r="T411" s="325" t="s">
        <v>381</v>
      </c>
      <c r="U411" s="459" t="s">
        <v>381</v>
      </c>
      <c r="V411" s="333" t="s">
        <v>381</v>
      </c>
      <c r="W411" s="323" t="s">
        <v>381</v>
      </c>
      <c r="X411" s="325" t="s">
        <v>381</v>
      </c>
      <c r="Y411" s="325" t="s">
        <v>381</v>
      </c>
      <c r="Z411" s="325" t="s">
        <v>381</v>
      </c>
      <c r="AA411" s="325" t="s">
        <v>381</v>
      </c>
      <c r="AB411" s="325" t="s">
        <v>381</v>
      </c>
      <c r="AC411" s="325" t="s">
        <v>381</v>
      </c>
      <c r="AD411" s="325" t="s">
        <v>381</v>
      </c>
      <c r="AE411" s="325" t="s">
        <v>381</v>
      </c>
      <c r="AF411" s="325" t="s">
        <v>381</v>
      </c>
      <c r="AG411" s="325" t="s">
        <v>52</v>
      </c>
      <c r="AH411" s="325" t="s">
        <v>381</v>
      </c>
      <c r="AI411" s="325" t="s">
        <v>381</v>
      </c>
      <c r="AJ411" s="325" t="s">
        <v>381</v>
      </c>
      <c r="AK411" s="325" t="s">
        <v>381</v>
      </c>
      <c r="AL411" s="325" t="s">
        <v>381</v>
      </c>
      <c r="AM411" s="325" t="s">
        <v>381</v>
      </c>
      <c r="AN411" s="325" t="s">
        <v>381</v>
      </c>
      <c r="AO411" s="325" t="s">
        <v>381</v>
      </c>
      <c r="AP411" s="325" t="s">
        <v>381</v>
      </c>
      <c r="AQ411" s="325" t="s">
        <v>381</v>
      </c>
      <c r="AR411" s="325" t="s">
        <v>381</v>
      </c>
      <c r="AS411" s="325" t="s">
        <v>381</v>
      </c>
      <c r="AT411" s="325" t="s">
        <v>381</v>
      </c>
    </row>
    <row r="412" spans="1:46" ht="15">
      <c r="A412" s="587" t="s">
        <v>475</v>
      </c>
      <c r="B412" s="588">
        <v>8.3333333333333329E-2</v>
      </c>
      <c r="C412" s="375">
        <f t="shared" si="249"/>
        <v>3</v>
      </c>
      <c r="D412" s="388">
        <f t="shared" ref="D412:D417" si="250">SUM($C$411:$C$417)</f>
        <v>36</v>
      </c>
      <c r="E412" s="323" t="s">
        <v>381</v>
      </c>
      <c r="F412" s="325" t="s">
        <v>381</v>
      </c>
      <c r="G412" s="325" t="s">
        <v>381</v>
      </c>
      <c r="H412" s="325" t="s">
        <v>381</v>
      </c>
      <c r="I412" s="325" t="s">
        <v>381</v>
      </c>
      <c r="J412" s="465" t="s">
        <v>381</v>
      </c>
      <c r="K412" s="325" t="s">
        <v>52</v>
      </c>
      <c r="L412" s="459" t="s">
        <v>381</v>
      </c>
      <c r="M412" s="325" t="s">
        <v>381</v>
      </c>
      <c r="N412" s="325" t="s">
        <v>381</v>
      </c>
      <c r="O412" s="325" t="s">
        <v>381</v>
      </c>
      <c r="P412" s="325" t="s">
        <v>381</v>
      </c>
      <c r="Q412" s="325" t="s">
        <v>381</v>
      </c>
      <c r="R412" s="325" t="s">
        <v>381</v>
      </c>
      <c r="S412" s="325" t="s">
        <v>52</v>
      </c>
      <c r="T412" s="325" t="s">
        <v>381</v>
      </c>
      <c r="U412" s="459" t="s">
        <v>381</v>
      </c>
      <c r="V412" s="333" t="s">
        <v>381</v>
      </c>
      <c r="W412" s="323" t="s">
        <v>381</v>
      </c>
      <c r="X412" s="325" t="s">
        <v>381</v>
      </c>
      <c r="Y412" s="325" t="s">
        <v>381</v>
      </c>
      <c r="Z412" s="325" t="s">
        <v>381</v>
      </c>
      <c r="AA412" s="325" t="s">
        <v>381</v>
      </c>
      <c r="AB412" s="325" t="s">
        <v>381</v>
      </c>
      <c r="AC412" s="325" t="s">
        <v>381</v>
      </c>
      <c r="AD412" s="325" t="s">
        <v>381</v>
      </c>
      <c r="AE412" s="325" t="s">
        <v>52</v>
      </c>
      <c r="AF412" s="325" t="s">
        <v>381</v>
      </c>
      <c r="AG412" s="325" t="s">
        <v>381</v>
      </c>
      <c r="AH412" s="325" t="s">
        <v>381</v>
      </c>
      <c r="AI412" s="325" t="s">
        <v>381</v>
      </c>
      <c r="AJ412" s="325" t="s">
        <v>381</v>
      </c>
      <c r="AK412" s="325" t="s">
        <v>381</v>
      </c>
      <c r="AL412" s="325" t="s">
        <v>381</v>
      </c>
      <c r="AM412" s="325" t="s">
        <v>381</v>
      </c>
      <c r="AN412" s="325" t="s">
        <v>381</v>
      </c>
      <c r="AO412" s="325" t="s">
        <v>381</v>
      </c>
      <c r="AP412" s="325" t="s">
        <v>381</v>
      </c>
      <c r="AQ412" s="325" t="s">
        <v>381</v>
      </c>
      <c r="AR412" s="325" t="s">
        <v>381</v>
      </c>
      <c r="AS412" s="325" t="s">
        <v>381</v>
      </c>
      <c r="AT412" s="325" t="s">
        <v>381</v>
      </c>
    </row>
    <row r="413" spans="1:46" ht="15">
      <c r="A413" s="587" t="s">
        <v>476</v>
      </c>
      <c r="B413" s="588">
        <v>0.22222222222222221</v>
      </c>
      <c r="C413" s="375">
        <f t="shared" si="249"/>
        <v>8</v>
      </c>
      <c r="D413" s="388">
        <f t="shared" si="250"/>
        <v>36</v>
      </c>
      <c r="E413" s="323" t="s">
        <v>381</v>
      </c>
      <c r="F413" s="325" t="s">
        <v>381</v>
      </c>
      <c r="G413" s="325" t="s">
        <v>381</v>
      </c>
      <c r="H413" s="325" t="s">
        <v>52</v>
      </c>
      <c r="I413" s="325" t="s">
        <v>381</v>
      </c>
      <c r="J413" s="325" t="s">
        <v>381</v>
      </c>
      <c r="K413" s="325" t="s">
        <v>381</v>
      </c>
      <c r="L413" s="459" t="s">
        <v>381</v>
      </c>
      <c r="M413" s="325" t="s">
        <v>52</v>
      </c>
      <c r="N413" s="325" t="s">
        <v>381</v>
      </c>
      <c r="O413" s="325" t="s">
        <v>381</v>
      </c>
      <c r="P413" s="325" t="s">
        <v>381</v>
      </c>
      <c r="Q413" s="325" t="s">
        <v>381</v>
      </c>
      <c r="R413" s="325" t="s">
        <v>381</v>
      </c>
      <c r="S413" s="325" t="s">
        <v>381</v>
      </c>
      <c r="T413" s="325" t="s">
        <v>52</v>
      </c>
      <c r="U413" s="459" t="s">
        <v>381</v>
      </c>
      <c r="V413" s="333" t="s">
        <v>381</v>
      </c>
      <c r="W413" s="323" t="s">
        <v>381</v>
      </c>
      <c r="X413" s="325" t="s">
        <v>381</v>
      </c>
      <c r="Y413" s="325" t="s">
        <v>381</v>
      </c>
      <c r="Z413" s="325" t="s">
        <v>381</v>
      </c>
      <c r="AA413" s="325" t="s">
        <v>381</v>
      </c>
      <c r="AB413" s="325" t="s">
        <v>381</v>
      </c>
      <c r="AC413" s="325" t="s">
        <v>381</v>
      </c>
      <c r="AD413" s="325" t="s">
        <v>52</v>
      </c>
      <c r="AE413" s="325" t="s">
        <v>381</v>
      </c>
      <c r="AF413" s="325" t="s">
        <v>381</v>
      </c>
      <c r="AG413" s="325" t="s">
        <v>381</v>
      </c>
      <c r="AH413" s="325" t="s">
        <v>381</v>
      </c>
      <c r="AI413" s="325" t="s">
        <v>381</v>
      </c>
      <c r="AJ413" s="325" t="s">
        <v>52</v>
      </c>
      <c r="AK413" s="325" t="s">
        <v>381</v>
      </c>
      <c r="AL413" s="325" t="s">
        <v>52</v>
      </c>
      <c r="AM413" s="325" t="s">
        <v>381</v>
      </c>
      <c r="AN413" s="325" t="s">
        <v>381</v>
      </c>
      <c r="AO413" s="325" t="s">
        <v>381</v>
      </c>
      <c r="AP413" s="325" t="s">
        <v>381</v>
      </c>
      <c r="AQ413" s="325" t="s">
        <v>52</v>
      </c>
      <c r="AR413" s="325" t="s">
        <v>52</v>
      </c>
      <c r="AS413" s="325" t="s">
        <v>381</v>
      </c>
      <c r="AT413" s="325" t="s">
        <v>381</v>
      </c>
    </row>
    <row r="414" spans="1:46" ht="15">
      <c r="A414" s="587" t="s">
        <v>152</v>
      </c>
      <c r="B414" s="588">
        <v>0.30555555555555558</v>
      </c>
      <c r="C414" s="375">
        <f t="shared" si="249"/>
        <v>11</v>
      </c>
      <c r="D414" s="388">
        <f t="shared" si="250"/>
        <v>36</v>
      </c>
      <c r="E414" s="323" t="s">
        <v>381</v>
      </c>
      <c r="F414" s="325" t="s">
        <v>381</v>
      </c>
      <c r="G414" s="325" t="s">
        <v>381</v>
      </c>
      <c r="H414" s="325" t="s">
        <v>381</v>
      </c>
      <c r="I414" s="325" t="s">
        <v>52</v>
      </c>
      <c r="J414" s="325" t="s">
        <v>381</v>
      </c>
      <c r="K414" s="325" t="s">
        <v>381</v>
      </c>
      <c r="L414" s="459" t="s">
        <v>381</v>
      </c>
      <c r="M414" s="325" t="s">
        <v>381</v>
      </c>
      <c r="N414" s="325" t="s">
        <v>381</v>
      </c>
      <c r="O414" s="325" t="s">
        <v>381</v>
      </c>
      <c r="P414" s="325" t="s">
        <v>381</v>
      </c>
      <c r="Q414" s="325" t="s">
        <v>52</v>
      </c>
      <c r="R414" s="325" t="s">
        <v>381</v>
      </c>
      <c r="S414" s="325" t="s">
        <v>381</v>
      </c>
      <c r="T414" s="465" t="s">
        <v>381</v>
      </c>
      <c r="U414" s="459" t="s">
        <v>52</v>
      </c>
      <c r="V414" s="333" t="s">
        <v>381</v>
      </c>
      <c r="W414" s="323" t="s">
        <v>381</v>
      </c>
      <c r="X414" s="325" t="s">
        <v>52</v>
      </c>
      <c r="Y414" s="325" t="s">
        <v>381</v>
      </c>
      <c r="Z414" s="325" t="s">
        <v>52</v>
      </c>
      <c r="AA414" s="325" t="s">
        <v>381</v>
      </c>
      <c r="AB414" s="325" t="s">
        <v>52</v>
      </c>
      <c r="AC414" s="325" t="s">
        <v>381</v>
      </c>
      <c r="AD414" s="325" t="s">
        <v>381</v>
      </c>
      <c r="AE414" s="325" t="s">
        <v>381</v>
      </c>
      <c r="AF414" s="325" t="s">
        <v>381</v>
      </c>
      <c r="AG414" s="325" t="s">
        <v>381</v>
      </c>
      <c r="AH414" s="325" t="s">
        <v>381</v>
      </c>
      <c r="AI414" s="325" t="s">
        <v>381</v>
      </c>
      <c r="AJ414" s="325" t="s">
        <v>381</v>
      </c>
      <c r="AK414" s="325" t="s">
        <v>52</v>
      </c>
      <c r="AL414" s="325" t="s">
        <v>381</v>
      </c>
      <c r="AM414" s="325" t="s">
        <v>52</v>
      </c>
      <c r="AN414" s="325" t="s">
        <v>381</v>
      </c>
      <c r="AO414" s="325" t="s">
        <v>52</v>
      </c>
      <c r="AP414" s="325" t="s">
        <v>381</v>
      </c>
      <c r="AQ414" s="325" t="s">
        <v>381</v>
      </c>
      <c r="AR414" s="325" t="s">
        <v>381</v>
      </c>
      <c r="AS414" s="325" t="s">
        <v>52</v>
      </c>
      <c r="AT414" s="325" t="s">
        <v>52</v>
      </c>
    </row>
    <row r="415" spans="1:46" ht="15">
      <c r="A415" s="387" t="s">
        <v>153</v>
      </c>
      <c r="B415" s="588">
        <v>8.3333333333333329E-2</v>
      </c>
      <c r="C415" s="375">
        <f t="shared" si="249"/>
        <v>3</v>
      </c>
      <c r="D415" s="388">
        <f t="shared" si="250"/>
        <v>36</v>
      </c>
      <c r="E415" s="323" t="s">
        <v>381</v>
      </c>
      <c r="F415" s="325" t="s">
        <v>52</v>
      </c>
      <c r="G415" s="325" t="s">
        <v>381</v>
      </c>
      <c r="H415" s="325" t="s">
        <v>381</v>
      </c>
      <c r="I415" s="325" t="s">
        <v>381</v>
      </c>
      <c r="J415" s="325" t="s">
        <v>381</v>
      </c>
      <c r="K415" s="325" t="s">
        <v>381</v>
      </c>
      <c r="L415" s="459" t="s">
        <v>381</v>
      </c>
      <c r="M415" s="325" t="s">
        <v>381</v>
      </c>
      <c r="N415" s="325" t="s">
        <v>381</v>
      </c>
      <c r="O415" s="325" t="s">
        <v>52</v>
      </c>
      <c r="P415" s="325" t="s">
        <v>381</v>
      </c>
      <c r="Q415" s="325" t="s">
        <v>381</v>
      </c>
      <c r="R415" s="325" t="s">
        <v>381</v>
      </c>
      <c r="S415" s="325" t="s">
        <v>381</v>
      </c>
      <c r="T415" s="522" t="s">
        <v>381</v>
      </c>
      <c r="U415" s="459" t="s">
        <v>381</v>
      </c>
      <c r="V415" s="333" t="s">
        <v>381</v>
      </c>
      <c r="W415" s="323" t="s">
        <v>381</v>
      </c>
      <c r="X415" s="325" t="s">
        <v>381</v>
      </c>
      <c r="Y415" s="325" t="s">
        <v>381</v>
      </c>
      <c r="Z415" s="325" t="s">
        <v>381</v>
      </c>
      <c r="AA415" s="325" t="s">
        <v>381</v>
      </c>
      <c r="AB415" s="325" t="s">
        <v>381</v>
      </c>
      <c r="AC415" s="325" t="s">
        <v>381</v>
      </c>
      <c r="AD415" s="325" t="s">
        <v>381</v>
      </c>
      <c r="AE415" s="325" t="s">
        <v>381</v>
      </c>
      <c r="AF415" s="325" t="s">
        <v>52</v>
      </c>
      <c r="AG415" s="325" t="s">
        <v>381</v>
      </c>
      <c r="AH415" s="325" t="s">
        <v>381</v>
      </c>
      <c r="AI415" s="325" t="s">
        <v>381</v>
      </c>
      <c r="AJ415" s="325" t="s">
        <v>381</v>
      </c>
      <c r="AK415" s="325" t="s">
        <v>381</v>
      </c>
      <c r="AL415" s="325" t="s">
        <v>381</v>
      </c>
      <c r="AM415" s="325" t="s">
        <v>381</v>
      </c>
      <c r="AN415" s="325" t="s">
        <v>381</v>
      </c>
      <c r="AO415" s="325" t="s">
        <v>381</v>
      </c>
      <c r="AP415" s="325" t="s">
        <v>381</v>
      </c>
      <c r="AQ415" s="325" t="s">
        <v>381</v>
      </c>
      <c r="AR415" s="325" t="s">
        <v>381</v>
      </c>
      <c r="AS415" s="325" t="s">
        <v>381</v>
      </c>
      <c r="AT415" s="325" t="s">
        <v>381</v>
      </c>
    </row>
    <row r="416" spans="1:46" ht="15">
      <c r="A416" s="587" t="s">
        <v>477</v>
      </c>
      <c r="B416" s="588">
        <v>2.7777777777777776E-2</v>
      </c>
      <c r="C416" s="375">
        <f t="shared" si="249"/>
        <v>1</v>
      </c>
      <c r="D416" s="388">
        <f t="shared" si="250"/>
        <v>36</v>
      </c>
      <c r="E416" s="323" t="s">
        <v>381</v>
      </c>
      <c r="F416" s="325" t="s">
        <v>381</v>
      </c>
      <c r="G416" s="325" t="s">
        <v>381</v>
      </c>
      <c r="H416" s="325" t="s">
        <v>381</v>
      </c>
      <c r="I416" s="325" t="s">
        <v>381</v>
      </c>
      <c r="J416" s="325" t="s">
        <v>381</v>
      </c>
      <c r="K416" s="325" t="s">
        <v>381</v>
      </c>
      <c r="L416" s="459" t="s">
        <v>381</v>
      </c>
      <c r="M416" s="325" t="s">
        <v>381</v>
      </c>
      <c r="N416" s="325" t="s">
        <v>381</v>
      </c>
      <c r="O416" s="325" t="s">
        <v>381</v>
      </c>
      <c r="P416" s="325" t="s">
        <v>381</v>
      </c>
      <c r="Q416" s="325" t="s">
        <v>381</v>
      </c>
      <c r="R416" s="325" t="s">
        <v>381</v>
      </c>
      <c r="S416" s="325" t="s">
        <v>381</v>
      </c>
      <c r="T416" s="325" t="s">
        <v>381</v>
      </c>
      <c r="U416" s="459" t="s">
        <v>381</v>
      </c>
      <c r="V416" s="333" t="s">
        <v>381</v>
      </c>
      <c r="W416" s="323" t="s">
        <v>381</v>
      </c>
      <c r="X416" s="325" t="s">
        <v>381</v>
      </c>
      <c r="Y416" s="325" t="s">
        <v>381</v>
      </c>
      <c r="Z416" s="325" t="s">
        <v>381</v>
      </c>
      <c r="AA416" s="325" t="s">
        <v>381</v>
      </c>
      <c r="AB416" s="325" t="s">
        <v>381</v>
      </c>
      <c r="AC416" s="325" t="s">
        <v>381</v>
      </c>
      <c r="AD416" s="325" t="s">
        <v>381</v>
      </c>
      <c r="AE416" s="325" t="s">
        <v>381</v>
      </c>
      <c r="AF416" s="325" t="s">
        <v>381</v>
      </c>
      <c r="AG416" s="325" t="s">
        <v>381</v>
      </c>
      <c r="AH416" s="325" t="s">
        <v>381</v>
      </c>
      <c r="AI416" s="325" t="s">
        <v>381</v>
      </c>
      <c r="AJ416" s="325" t="s">
        <v>381</v>
      </c>
      <c r="AK416" s="325" t="s">
        <v>381</v>
      </c>
      <c r="AL416" s="325" t="s">
        <v>381</v>
      </c>
      <c r="AM416" s="325" t="s">
        <v>381</v>
      </c>
      <c r="AN416" s="325" t="s">
        <v>52</v>
      </c>
      <c r="AO416" s="325" t="s">
        <v>381</v>
      </c>
      <c r="AP416" s="325" t="s">
        <v>381</v>
      </c>
      <c r="AQ416" s="325" t="s">
        <v>381</v>
      </c>
      <c r="AR416" s="325" t="s">
        <v>381</v>
      </c>
      <c r="AS416" s="325" t="s">
        <v>381</v>
      </c>
      <c r="AT416" s="325" t="s">
        <v>381</v>
      </c>
    </row>
    <row r="417" spans="1:46" ht="15">
      <c r="A417" s="590" t="s">
        <v>154</v>
      </c>
      <c r="B417" s="585">
        <v>0.22222222222222221</v>
      </c>
      <c r="C417" s="375">
        <f t="shared" si="249"/>
        <v>8</v>
      </c>
      <c r="D417" s="388">
        <f t="shared" si="250"/>
        <v>36</v>
      </c>
      <c r="E417" s="323" t="s">
        <v>381</v>
      </c>
      <c r="F417" s="325" t="s">
        <v>381</v>
      </c>
      <c r="G417" s="325" t="s">
        <v>52</v>
      </c>
      <c r="H417" s="325" t="s">
        <v>381</v>
      </c>
      <c r="I417" s="325" t="s">
        <v>381</v>
      </c>
      <c r="J417" s="325" t="s">
        <v>381</v>
      </c>
      <c r="K417" s="325" t="s">
        <v>381</v>
      </c>
      <c r="L417" s="459" t="s">
        <v>381</v>
      </c>
      <c r="M417" s="325" t="s">
        <v>381</v>
      </c>
      <c r="N417" s="325" t="s">
        <v>52</v>
      </c>
      <c r="O417" s="325" t="s">
        <v>381</v>
      </c>
      <c r="P417" s="325" t="s">
        <v>52</v>
      </c>
      <c r="Q417" s="325" t="s">
        <v>381</v>
      </c>
      <c r="R417" s="325" t="s">
        <v>381</v>
      </c>
      <c r="S417" s="325" t="s">
        <v>381</v>
      </c>
      <c r="T417" s="325" t="s">
        <v>381</v>
      </c>
      <c r="U417" s="459" t="s">
        <v>381</v>
      </c>
      <c r="V417" s="333" t="s">
        <v>52</v>
      </c>
      <c r="W417" s="323" t="s">
        <v>52</v>
      </c>
      <c r="X417" s="325" t="s">
        <v>381</v>
      </c>
      <c r="Y417" s="325" t="s">
        <v>52</v>
      </c>
      <c r="Z417" s="325" t="s">
        <v>381</v>
      </c>
      <c r="AA417" s="325" t="s">
        <v>381</v>
      </c>
      <c r="AB417" s="325" t="s">
        <v>381</v>
      </c>
      <c r="AC417" s="325" t="s">
        <v>381</v>
      </c>
      <c r="AD417" s="325" t="s">
        <v>381</v>
      </c>
      <c r="AE417" s="325" t="s">
        <v>381</v>
      </c>
      <c r="AF417" s="325" t="s">
        <v>381</v>
      </c>
      <c r="AG417" s="325" t="s">
        <v>381</v>
      </c>
      <c r="AH417" s="325" t="s">
        <v>52</v>
      </c>
      <c r="AI417" s="325" t="s">
        <v>52</v>
      </c>
      <c r="AJ417" s="325" t="s">
        <v>381</v>
      </c>
      <c r="AK417" s="325" t="s">
        <v>381</v>
      </c>
      <c r="AL417" s="325" t="s">
        <v>381</v>
      </c>
      <c r="AM417" s="325" t="s">
        <v>381</v>
      </c>
      <c r="AN417" s="325" t="s">
        <v>381</v>
      </c>
      <c r="AO417" s="325" t="s">
        <v>381</v>
      </c>
      <c r="AP417" s="325" t="s">
        <v>381</v>
      </c>
      <c r="AQ417" s="325" t="s">
        <v>381</v>
      </c>
      <c r="AR417" s="325" t="s">
        <v>381</v>
      </c>
      <c r="AS417" s="325" t="s">
        <v>381</v>
      </c>
      <c r="AT417" s="325" t="s">
        <v>381</v>
      </c>
    </row>
    <row r="418" spans="1:46" ht="15">
      <c r="A418" s="583" t="s">
        <v>496</v>
      </c>
      <c r="B418" s="535"/>
      <c r="C418" s="535"/>
      <c r="D418" s="536"/>
      <c r="E418" s="535"/>
      <c r="F418" s="443" t="str" cm="1">
        <f t="array" ref="F418">IF(COUNTIF(F419:F425,"Yes")&lt;1,"Don't Know",_xlfn.IFS(F419="Yes",$A419,F420="Yes",$A420,F421="Yes",$A421,F422="Yes",$A422,F423="Yes",$A423,F424="Yes",$A424,F425="Yes",$A425))</f>
        <v>Pharmacist</v>
      </c>
      <c r="G418" s="443" t="str" cm="1">
        <f t="array" ref="G418">IF(COUNTIF(G419:G425,"Yes")&lt;1,"Don't Know",_xlfn.IFS(G419="Yes",$A419,G420="Yes",$A420,G421="Yes",$A421,G422="Yes",$A422,G423="Yes",$A423,G424="Yes",$A424,G425="Yes",$A425))</f>
        <v>Doctor</v>
      </c>
      <c r="H418" s="443" t="str" cm="1">
        <f t="array" ref="H418">IF(COUNTIF(H419:H425,"Yes")&lt;1,"Don't Know",_xlfn.IFS(H419="Yes",$A419,H420="Yes",$A420,H421="Yes",$A421,H422="Yes",$A422,H423="Yes",$A423,H424="Yes",$A424,H425="Yes",$A425))</f>
        <v>Auxiliary nurse midwife</v>
      </c>
      <c r="I418" s="443" t="str" cm="1">
        <f t="array" ref="I418">IF(COUNTIF(I419:I425,"Yes")&lt;1,"Don't Know",_xlfn.IFS(I419="Yes",$A419,I420="Yes",$A420,I421="Yes",$A421,I422="Yes",$A422,I423="Yes",$A423,I424="Yes",$A424,I425="Yes",$A425))</f>
        <v>Auxiliary nurse midwife</v>
      </c>
      <c r="J418" s="443" t="str" cm="1">
        <f t="array" ref="J418">IF(COUNTIF(J419:J425,"Yes")&lt;1,"Don't Know",_xlfn.IFS(J419="Yes",$A419,J420="Yes",$A420,J421="Yes",$A421,J422="Yes",$A422,J423="Yes",$A423,J424="Yes",$A424,J425="Yes",$A425))</f>
        <v>Auxiliary nurse midwife</v>
      </c>
      <c r="K418" s="443" t="str" cm="1">
        <f t="array" ref="K418">IF(COUNTIF(K419:K425,"Yes")&lt;1,"Don't Know",_xlfn.IFS(K419="Yes",$A419,K420="Yes",$A420,K421="Yes",$A421,K422="Yes",$A422,K423="Yes",$A423,K424="Yes",$A424,K425="Yes",$A425))</f>
        <v>Auxiliary nurse</v>
      </c>
      <c r="L418" s="443" t="str" cm="1">
        <f t="array" ref="L418">IF(COUNTIF(L419:L425,"Yes")&lt;1,"Don't Know",_xlfn.IFS(L419="Yes",$A419,L420="Yes",$A420,L421="Yes",$A421,L422="Yes",$A422,L423="Yes",$A423,L424="Yes",$A424,L425="Yes",$A425))</f>
        <v>Nurse</v>
      </c>
      <c r="M418" s="443" t="str" cm="1">
        <f t="array" ref="M418">IF(COUNTIF(M419:M425,"Yes")&lt;1,"Don't Know",_xlfn.IFS(M419="Yes",$A419,M420="Yes",$A420,M421="Yes",$A421,M422="Yes",$A422,M423="Yes",$A423,M424="Yes",$A424,M425="Yes",$A425))</f>
        <v>Auxiliary nurse midwife</v>
      </c>
      <c r="N418" s="443" t="str" cm="1">
        <f t="array" ref="N418">IF(COUNTIF(N419:N425,"Yes")&lt;1,"Don't Know",_xlfn.IFS(N419="Yes",$A419,N420="Yes",$A420,N421="Yes",$A421,N422="Yes",$A422,N423="Yes",$A423,N424="Yes",$A424,N425="Yes",$A425))</f>
        <v>Doctor</v>
      </c>
      <c r="O418" s="443" t="str" cm="1">
        <f t="array" ref="O418">IF(COUNTIF(O419:O425,"Yes")&lt;1,"Don't Know",_xlfn.IFS(O419="Yes",$A419,O420="Yes",$A420,O421="Yes",$A421,O422="Yes",$A422,O423="Yes",$A423,O424="Yes",$A424,O425="Yes",$A425))</f>
        <v>Pharmacist</v>
      </c>
      <c r="P418" s="443" t="str" cm="1">
        <f t="array" ref="P418">IF(COUNTIF(P419:P425,"Yes")&lt;1,"Don't Know",_xlfn.IFS(P419="Yes",$A419,P420="Yes",$A420,P421="Yes",$A421,P422="Yes",$A422,P423="Yes",$A423,P424="Yes",$A424,P425="Yes",$A425))</f>
        <v>Doctor</v>
      </c>
      <c r="Q418" s="443" t="str" cm="1">
        <f t="array" ref="Q418">IF(COUNTIF(Q419:Q425,"Yes")&lt;1,"Don't Know",_xlfn.IFS(Q419="Yes",$A419,Q420="Yes",$A420,Q421="Yes",$A421,Q422="Yes",$A422,Q423="Yes",$A423,Q424="Yes",$A424,Q425="Yes",$A425))</f>
        <v>Nurse</v>
      </c>
      <c r="R418" s="443" t="str" cm="1">
        <f t="array" ref="R418">IF(COUNTIF(R419:R425,"Yes")&lt;1,"Don't Know",_xlfn.IFS(R419="Yes",$A419,R420="Yes",$A420,R421="Yes",$A421,R422="Yes",$A422,R423="Yes",$A423,R424="Yes",$A424,R425="Yes",$A425))</f>
        <v>Auxiliary nurse midwife</v>
      </c>
      <c r="S418" s="443" t="str" cm="1">
        <f t="array" ref="S418">IF(COUNTIF(S419:S425,"Yes")&lt;1,"Don't Know",_xlfn.IFS(S419="Yes",$A419,S420="Yes",$A420,S421="Yes",$A421,S422="Yes",$A422,S423="Yes",$A423,S424="Yes",$A424,S425="Yes",$A425))</f>
        <v>Auxiliary nurse</v>
      </c>
      <c r="T418" s="443" t="str" cm="1">
        <f t="array" ref="T418">IF(COUNTIF(T419:T425,"Yes")&lt;1,"Don't Know",_xlfn.IFS(T419="Yes",$A419,T420="Yes",$A420,T421="Yes",$A421,T422="Yes",$A422,T423="Yes",$A423,T424="Yes",$A424,T425="Yes",$A425))</f>
        <v>Auxiliary nurse midwife</v>
      </c>
      <c r="U418" s="443" t="str" cm="1">
        <f t="array" ref="U418">IF(COUNTIF(U419:U425,"Yes")&lt;1,"Don't Know",_xlfn.IFS(U419="Yes",$A419,U420="Yes",$A420,U421="Yes",$A421,U422="Yes",$A422,U423="Yes",$A423,U424="Yes",$A424,U425="Yes",$A425))</f>
        <v>Doctor</v>
      </c>
      <c r="V418" s="443" t="str" cm="1">
        <f t="array" ref="V418">IF(COUNTIF(V419:V425,"Yes")&lt;1,"Don't Know",_xlfn.IFS(V419="Yes",$A419,V420="Yes",$A420,V421="Yes",$A421,V422="Yes",$A422,V423="Yes",$A423,V424="Yes",$A424,V425="Yes",$A425))</f>
        <v>Doctor</v>
      </c>
      <c r="W418" s="443" t="str" cm="1">
        <f t="array" ref="W418">IF(COUNTIF(W419:W425,"Yes")&lt;1,"Don't Know",_xlfn.IFS(W419="Yes",$A419,W420="Yes",$A420,W421="Yes",$A421,W422="Yes",$A422,W423="Yes",$A423,W424="Yes",$A424,W425="Yes",$A425))</f>
        <v>Doctor</v>
      </c>
      <c r="X418" s="443" t="str" cm="1">
        <f t="array" ref="X418">IF(COUNTIF(X419:X425,"Yes")&lt;1,"Don't Know",_xlfn.IFS(X419="Yes",$A419,X420="Yes",$A420,X421="Yes",$A421,X422="Yes",$A422,X423="Yes",$A423,X424="Yes",$A424,X425="Yes",$A425))</f>
        <v>Nurse</v>
      </c>
      <c r="Y418" s="443" t="str" cm="1">
        <f t="array" ref="Y418">IF(COUNTIF(Y419:Y425,"Yes")&lt;1,"Don't Know",_xlfn.IFS(Y419="Yes",$A419,Y420="Yes",$A420,Y421="Yes",$A421,Y422="Yes",$A422,Y423="Yes",$A423,Y424="Yes",$A424,Y425="Yes",$A425))</f>
        <v>Doctor</v>
      </c>
      <c r="Z418" s="443" t="str" cm="1">
        <f t="array" ref="Z418">IF(COUNTIF(Z419:Z425,"Yes")&lt;1,"Don't Know",_xlfn.IFS(Z419="Yes",$A419,Z420="Yes",$A420,Z421="Yes",$A421,Z422="Yes",$A422,Z423="Yes",$A423,Z424="Yes",$A424,Z425="Yes",$A425))</f>
        <v>Nurse</v>
      </c>
      <c r="AA418" s="443" t="str" cm="1">
        <f t="array" ref="AA418">IF(COUNTIF(AA419:AA425,"Yes")&lt;1,"Don't Know",_xlfn.IFS(AA419="Yes",$A419,AA420="Yes",$A420,AA421="Yes",$A421,AA422="Yes",$A422,AA423="Yes",$A423,AA424="Yes",$A424,AA425="Yes",$A425))</f>
        <v>Don't Know</v>
      </c>
      <c r="AB418" s="443" t="str" cm="1">
        <f t="array" ref="AB418">IF(COUNTIF(AB419:AB425,"Yes")&lt;1,"Don't Know",_xlfn.IFS(AB419="Yes",$A419,AB420="Yes",$A420,AB421="Yes",$A421,AB422="Yes",$A422,AB423="Yes",$A423,AB424="Yes",$A424,AB425="Yes",$A425))</f>
        <v>Nurse</v>
      </c>
      <c r="AC418" s="443" t="str" cm="1">
        <f t="array" ref="AC418">IF(COUNTIF(AC419:AC425,"Yes")&lt;1,"Don't Know",_xlfn.IFS(AC419="Yes",$A419,AC420="Yes",$A420,AC421="Yes",$A421,AC422="Yes",$A422,AC423="Yes",$A423,AC424="Yes",$A424,AC425="Yes",$A425))</f>
        <v>Auxiliary nurse midwife</v>
      </c>
      <c r="AD418" s="443" t="str" cm="1">
        <f t="array" ref="AD418">IF(COUNTIF(AD419:AD425,"Yes")&lt;1,"Don't Know",_xlfn.IFS(AD419="Yes",$A419,AD420="Yes",$A420,AD421="Yes",$A421,AD422="Yes",$A422,AD423="Yes",$A423,AD424="Yes",$A424,AD425="Yes",$A425))</f>
        <v>Auxiliary nurse midwife</v>
      </c>
      <c r="AE418" s="443" t="str" cm="1">
        <f t="array" ref="AE418">IF(COUNTIF(AE419:AE425,"Yes")&lt;1,"Don't Know",_xlfn.IFS(AE419="Yes",$A419,AE420="Yes",$A420,AE421="Yes",$A421,AE422="Yes",$A422,AE423="Yes",$A423,AE424="Yes",$A424,AE425="Yes",$A425))</f>
        <v>Doctor</v>
      </c>
      <c r="AF418" s="443" t="str" cm="1">
        <f t="array" ref="AF418">IF(COUNTIF(AF419:AF425,"Yes")&lt;1,"Don't Know",_xlfn.IFS(AF419="Yes",$A419,AF420="Yes",$A420,AF421="Yes",$A421,AF422="Yes",$A422,AF423="Yes",$A423,AF424="Yes",$A424,AF425="Yes",$A425))</f>
        <v>Auxiliary nurse midwife</v>
      </c>
      <c r="AG418" s="443" t="str" cm="1">
        <f t="array" ref="AG418">IF(COUNTIF(AG419:AG425,"Yes")&lt;1,"Don't Know",_xlfn.IFS(AG419="Yes",$A419,AG420="Yes",$A420,AG421="Yes",$A421,AG422="Yes",$A422,AG423="Yes",$A423,AG424="Yes",$A424,AG425="Yes",$A425))</f>
        <v>Community health worker</v>
      </c>
      <c r="AH418" s="443" t="str" cm="1">
        <f t="array" ref="AH418">IF(COUNTIF(AH419:AH425,"Yes")&lt;1,"Don't Know",_xlfn.IFS(AH419="Yes",$A419,AH420="Yes",$A420,AH421="Yes",$A421,AH422="Yes",$A422,AH423="Yes",$A423,AH424="Yes",$A424,AH425="Yes",$A425))</f>
        <v>Auxiliary nurse midwife</v>
      </c>
      <c r="AI418" s="443" t="str" cm="1">
        <f t="array" ref="AI418">IF(COUNTIF(AI419:AI425,"Yes")&lt;1,"Don't Know",_xlfn.IFS(AI419="Yes",$A419,AI420="Yes",$A420,AI421="Yes",$A421,AI422="Yes",$A422,AI423="Yes",$A423,AI424="Yes",$A424,AI425="Yes",$A425))</f>
        <v>Doctor</v>
      </c>
      <c r="AJ418" s="443" t="str" cm="1">
        <f t="array" ref="AJ418">IF(COUNTIF(AJ419:AJ425,"Yes")&lt;1,"Don't Know",_xlfn.IFS(AJ419="Yes",$A419,AJ420="Yes",$A420,AJ421="Yes",$A421,AJ422="Yes",$A422,AJ423="Yes",$A423,AJ424="Yes",$A424,AJ425="Yes",$A425))</f>
        <v>Auxiliary nurse midwife</v>
      </c>
      <c r="AK418" s="443" t="str" cm="1">
        <f t="array" ref="AK418">IF(COUNTIF(AK419:AK425,"Yes")&lt;1,"Don't Know",_xlfn.IFS(AK419="Yes",$A419,AK420="Yes",$A420,AK421="Yes",$A421,AK422="Yes",$A422,AK423="Yes",$A423,AK424="Yes",$A424,AK425="Yes",$A425))</f>
        <v>Nurse</v>
      </c>
      <c r="AL418" s="443" t="str" cm="1">
        <f t="array" ref="AL418">IF(COUNTIF(AL419:AL425,"Yes")&lt;1,"Don't Know",_xlfn.IFS(AL419="Yes",$A419,AL420="Yes",$A420,AL421="Yes",$A421,AL422="Yes",$A422,AL423="Yes",$A423,AL424="Yes",$A424,AL425="Yes",$A425))</f>
        <v>Auxiliary nurse midwife</v>
      </c>
      <c r="AM418" s="443" t="str" cm="1">
        <f t="array" ref="AM418">IF(COUNTIF(AM419:AM425,"Yes")&lt;1,"Don't Know",_xlfn.IFS(AM419="Yes",$A419,AM420="Yes",$A420,AM421="Yes",$A421,AM422="Yes",$A422,AM423="Yes",$A423,AM424="Yes",$A424,AM425="Yes",$A425))</f>
        <v>Nurse</v>
      </c>
      <c r="AN418" s="443" t="str" cm="1">
        <f t="array" ref="AN418">IF(COUNTIF(AN419:AN425,"Yes")&lt;1,"Don't Know",_xlfn.IFS(AN419="Yes",$A419,AN420="Yes",$A420,AN421="Yes",$A421,AN422="Yes",$A422,AN423="Yes",$A423,AN424="Yes",$A424,AN425="Yes",$A425))</f>
        <v>Auxiliary nurse</v>
      </c>
      <c r="AO418" s="443" t="str" cm="1">
        <f t="array" ref="AO418">IF(COUNTIF(AO419:AO425,"Yes")&lt;1,"Don't Know",_xlfn.IFS(AO419="Yes",$A419,AO420="Yes",$A420,AO421="Yes",$A421,AO422="Yes",$A422,AO423="Yes",$A423,AO424="Yes",$A424,AO425="Yes",$A425))</f>
        <v>Nurse</v>
      </c>
      <c r="AP418" s="443" t="str" cm="1">
        <f t="array" ref="AP418">IF(COUNTIF(AP419:AP425,"Yes")&lt;1,"Don't Know",_xlfn.IFS(AP419="Yes",$A419,AP420="Yes",$A420,AP421="Yes",$A421,AP422="Yes",$A422,AP423="Yes",$A423,AP424="Yes",$A424,AP425="Yes",$A425))</f>
        <v>Don't Know</v>
      </c>
      <c r="AQ418" s="443" t="str" cm="1">
        <f t="array" ref="AQ418">IF(COUNTIF(AQ419:AQ425,"Yes")&lt;1,"Don't Know",_xlfn.IFS(AQ419="Yes",$A419,AQ420="Yes",$A420,AQ421="Yes",$A421,AQ422="Yes",$A422,AQ423="Yes",$A423,AQ424="Yes",$A424,AQ425="Yes",$A425))</f>
        <v>Auxiliary nurse midwife</v>
      </c>
      <c r="AR418" s="443" t="str" cm="1">
        <f t="array" ref="AR418">IF(COUNTIF(AR419:AR425,"Yes")&lt;1,"Don't Know",_xlfn.IFS(AR419="Yes",$A419,AR420="Yes",$A420,AR421="Yes",$A421,AR422="Yes",$A422,AR423="Yes",$A423,AR424="Yes",$A424,AR425="Yes",$A425))</f>
        <v>Auxiliary nurse midwife</v>
      </c>
      <c r="AS418" s="443" t="str" cm="1">
        <f t="array" ref="AS418">IF(COUNTIF(AS419:AS425,"Yes")&lt;1,"Don't Know",_xlfn.IFS(AS419="Yes",$A419,AS420="Yes",$A420,AS421="Yes",$A421,AS422="Yes",$A422,AS423="Yes",$A423,AS424="Yes",$A424,AS425="Yes",$A425))</f>
        <v>Nurse</v>
      </c>
      <c r="AT418" s="443" t="str" cm="1">
        <f t="array" ref="AT418">IF(COUNTIF(AT419:AT425,"Yes")&lt;1,"Don't Know",_xlfn.IFS(AT419="Yes",$A419,AT420="Yes",$A420,AT421="Yes",$A421,AT422="Yes",$A422,AT423="Yes",$A423,AT424="Yes",$A424,AT425="Yes",$A425))</f>
        <v>Nurse</v>
      </c>
    </row>
    <row r="419" spans="1:46" ht="15">
      <c r="A419" s="587" t="s">
        <v>474</v>
      </c>
      <c r="B419" s="588">
        <v>2.564102564102564E-2</v>
      </c>
      <c r="C419" s="375">
        <f t="shared" ref="C419:C425" si="251">COUNTIF(E419:AT419,"Yes")</f>
        <v>1</v>
      </c>
      <c r="D419" s="388">
        <f>SUM($C$419:$C$425)</f>
        <v>39</v>
      </c>
      <c r="E419" s="323" t="s">
        <v>381</v>
      </c>
      <c r="F419" s="325" t="s">
        <v>381</v>
      </c>
      <c r="G419" s="325" t="s">
        <v>381</v>
      </c>
      <c r="H419" s="325" t="s">
        <v>381</v>
      </c>
      <c r="I419" s="325" t="s">
        <v>381</v>
      </c>
      <c r="J419" s="325" t="s">
        <v>381</v>
      </c>
      <c r="K419" s="325" t="s">
        <v>381</v>
      </c>
      <c r="L419" s="459" t="s">
        <v>381</v>
      </c>
      <c r="M419" s="325" t="s">
        <v>381</v>
      </c>
      <c r="N419" s="325" t="s">
        <v>381</v>
      </c>
      <c r="O419" s="325" t="s">
        <v>381</v>
      </c>
      <c r="P419" s="325" t="s">
        <v>381</v>
      </c>
      <c r="Q419" s="325" t="s">
        <v>381</v>
      </c>
      <c r="R419" s="325" t="s">
        <v>381</v>
      </c>
      <c r="S419" s="325" t="s">
        <v>381</v>
      </c>
      <c r="T419" s="325" t="s">
        <v>381</v>
      </c>
      <c r="U419" s="459" t="s">
        <v>381</v>
      </c>
      <c r="V419" s="333" t="s">
        <v>381</v>
      </c>
      <c r="W419" s="323" t="s">
        <v>381</v>
      </c>
      <c r="X419" s="325" t="s">
        <v>381</v>
      </c>
      <c r="Y419" s="325" t="s">
        <v>381</v>
      </c>
      <c r="Z419" s="325" t="s">
        <v>381</v>
      </c>
      <c r="AA419" s="325" t="s">
        <v>381</v>
      </c>
      <c r="AB419" s="325" t="s">
        <v>381</v>
      </c>
      <c r="AC419" s="325" t="s">
        <v>381</v>
      </c>
      <c r="AD419" s="325" t="s">
        <v>381</v>
      </c>
      <c r="AE419" s="325" t="s">
        <v>381</v>
      </c>
      <c r="AF419" s="325" t="s">
        <v>381</v>
      </c>
      <c r="AG419" s="325" t="s">
        <v>52</v>
      </c>
      <c r="AH419" s="325" t="s">
        <v>381</v>
      </c>
      <c r="AI419" s="325" t="s">
        <v>381</v>
      </c>
      <c r="AJ419" s="325" t="s">
        <v>381</v>
      </c>
      <c r="AK419" s="325" t="s">
        <v>381</v>
      </c>
      <c r="AL419" s="325" t="s">
        <v>381</v>
      </c>
      <c r="AM419" s="325" t="s">
        <v>381</v>
      </c>
      <c r="AN419" s="325" t="s">
        <v>381</v>
      </c>
      <c r="AO419" s="325" t="s">
        <v>381</v>
      </c>
      <c r="AP419" s="325" t="s">
        <v>381</v>
      </c>
      <c r="AQ419" s="325" t="s">
        <v>381</v>
      </c>
      <c r="AR419" s="325" t="s">
        <v>381</v>
      </c>
      <c r="AS419" s="325" t="s">
        <v>381</v>
      </c>
      <c r="AT419" s="325" t="s">
        <v>381</v>
      </c>
    </row>
    <row r="420" spans="1:46" ht="15">
      <c r="A420" s="587" t="s">
        <v>475</v>
      </c>
      <c r="B420" s="588">
        <v>7.6923076923076927E-2</v>
      </c>
      <c r="C420" s="375">
        <f t="shared" si="251"/>
        <v>3</v>
      </c>
      <c r="D420" s="388">
        <f t="shared" ref="D420:D425" si="252">SUM($C$419:$C$425)</f>
        <v>39</v>
      </c>
      <c r="E420" s="323" t="s">
        <v>381</v>
      </c>
      <c r="F420" s="325" t="s">
        <v>381</v>
      </c>
      <c r="G420" s="325" t="s">
        <v>381</v>
      </c>
      <c r="H420" s="325" t="s">
        <v>381</v>
      </c>
      <c r="I420" s="325" t="s">
        <v>381</v>
      </c>
      <c r="J420" s="325" t="s">
        <v>381</v>
      </c>
      <c r="K420" s="325" t="s">
        <v>52</v>
      </c>
      <c r="L420" s="459" t="s">
        <v>381</v>
      </c>
      <c r="M420" s="325" t="s">
        <v>381</v>
      </c>
      <c r="N420" s="325" t="s">
        <v>381</v>
      </c>
      <c r="O420" s="325" t="s">
        <v>381</v>
      </c>
      <c r="P420" s="325" t="s">
        <v>381</v>
      </c>
      <c r="Q420" s="325" t="s">
        <v>381</v>
      </c>
      <c r="R420" s="325" t="s">
        <v>381</v>
      </c>
      <c r="S420" s="325" t="s">
        <v>52</v>
      </c>
      <c r="T420" s="325" t="s">
        <v>381</v>
      </c>
      <c r="U420" s="459" t="s">
        <v>381</v>
      </c>
      <c r="V420" s="333" t="s">
        <v>381</v>
      </c>
      <c r="W420" s="323" t="s">
        <v>381</v>
      </c>
      <c r="X420" s="325" t="s">
        <v>381</v>
      </c>
      <c r="Y420" s="325" t="s">
        <v>381</v>
      </c>
      <c r="Z420" s="325" t="s">
        <v>381</v>
      </c>
      <c r="AA420" s="325" t="s">
        <v>381</v>
      </c>
      <c r="AB420" s="325" t="s">
        <v>381</v>
      </c>
      <c r="AC420" s="325" t="s">
        <v>381</v>
      </c>
      <c r="AD420" s="325" t="s">
        <v>381</v>
      </c>
      <c r="AE420" s="325" t="s">
        <v>381</v>
      </c>
      <c r="AF420" s="325" t="s">
        <v>381</v>
      </c>
      <c r="AG420" s="325" t="s">
        <v>381</v>
      </c>
      <c r="AH420" s="325" t="s">
        <v>381</v>
      </c>
      <c r="AI420" s="325" t="s">
        <v>381</v>
      </c>
      <c r="AJ420" s="325" t="s">
        <v>381</v>
      </c>
      <c r="AK420" s="325" t="s">
        <v>381</v>
      </c>
      <c r="AL420" s="325" t="s">
        <v>381</v>
      </c>
      <c r="AM420" s="325" t="s">
        <v>381</v>
      </c>
      <c r="AN420" s="325" t="s">
        <v>52</v>
      </c>
      <c r="AO420" s="325" t="s">
        <v>381</v>
      </c>
      <c r="AP420" s="325" t="s">
        <v>381</v>
      </c>
      <c r="AQ420" s="325" t="s">
        <v>381</v>
      </c>
      <c r="AR420" s="325" t="s">
        <v>381</v>
      </c>
      <c r="AS420" s="325" t="s">
        <v>381</v>
      </c>
      <c r="AT420" s="325" t="s">
        <v>381</v>
      </c>
    </row>
    <row r="421" spans="1:46" ht="15">
      <c r="A421" s="587" t="s">
        <v>476</v>
      </c>
      <c r="B421" s="588">
        <v>0.35897435897435898</v>
      </c>
      <c r="C421" s="375">
        <f t="shared" si="251"/>
        <v>14</v>
      </c>
      <c r="D421" s="388">
        <f t="shared" si="252"/>
        <v>39</v>
      </c>
      <c r="E421" s="323" t="s">
        <v>381</v>
      </c>
      <c r="F421" s="522" t="s">
        <v>381</v>
      </c>
      <c r="G421" s="325" t="s">
        <v>381</v>
      </c>
      <c r="H421" s="325" t="s">
        <v>52</v>
      </c>
      <c r="I421" s="325" t="s">
        <v>52</v>
      </c>
      <c r="J421" s="325" t="s">
        <v>52</v>
      </c>
      <c r="K421" s="325" t="s">
        <v>381</v>
      </c>
      <c r="L421" s="522" t="s">
        <v>381</v>
      </c>
      <c r="M421" s="325" t="s">
        <v>52</v>
      </c>
      <c r="N421" s="325" t="s">
        <v>381</v>
      </c>
      <c r="O421" s="465" t="s">
        <v>381</v>
      </c>
      <c r="P421" s="325" t="s">
        <v>381</v>
      </c>
      <c r="Q421" s="325" t="s">
        <v>381</v>
      </c>
      <c r="R421" s="325" t="s">
        <v>52</v>
      </c>
      <c r="S421" s="325" t="s">
        <v>381</v>
      </c>
      <c r="T421" s="325" t="s">
        <v>52</v>
      </c>
      <c r="U421" s="563" t="s">
        <v>381</v>
      </c>
      <c r="V421" s="333" t="s">
        <v>381</v>
      </c>
      <c r="W421" s="323" t="s">
        <v>381</v>
      </c>
      <c r="X421" s="325" t="s">
        <v>381</v>
      </c>
      <c r="Y421" s="325" t="s">
        <v>381</v>
      </c>
      <c r="Z421" s="325" t="s">
        <v>381</v>
      </c>
      <c r="AA421" s="325" t="s">
        <v>381</v>
      </c>
      <c r="AB421" s="325" t="s">
        <v>381</v>
      </c>
      <c r="AC421" s="325" t="s">
        <v>52</v>
      </c>
      <c r="AD421" s="325" t="s">
        <v>52</v>
      </c>
      <c r="AE421" s="589" t="s">
        <v>381</v>
      </c>
      <c r="AF421" s="325" t="s">
        <v>52</v>
      </c>
      <c r="AG421" s="325" t="s">
        <v>381</v>
      </c>
      <c r="AH421" s="325" t="s">
        <v>52</v>
      </c>
      <c r="AI421" s="325" t="s">
        <v>381</v>
      </c>
      <c r="AJ421" s="325" t="s">
        <v>52</v>
      </c>
      <c r="AK421" s="325" t="s">
        <v>381</v>
      </c>
      <c r="AL421" s="325" t="s">
        <v>52</v>
      </c>
      <c r="AM421" s="325" t="s">
        <v>381</v>
      </c>
      <c r="AN421" s="325" t="s">
        <v>381</v>
      </c>
      <c r="AO421" s="325" t="s">
        <v>381</v>
      </c>
      <c r="AP421" s="325" t="s">
        <v>381</v>
      </c>
      <c r="AQ421" s="325" t="s">
        <v>52</v>
      </c>
      <c r="AR421" s="325" t="s">
        <v>52</v>
      </c>
      <c r="AS421" s="325" t="s">
        <v>381</v>
      </c>
      <c r="AT421" s="325" t="s">
        <v>381</v>
      </c>
    </row>
    <row r="422" spans="1:46" ht="15">
      <c r="A422" s="587" t="s">
        <v>152</v>
      </c>
      <c r="B422" s="588">
        <v>0.25641025641025639</v>
      </c>
      <c r="C422" s="375">
        <f t="shared" si="251"/>
        <v>10</v>
      </c>
      <c r="D422" s="388">
        <f t="shared" si="252"/>
        <v>39</v>
      </c>
      <c r="E422" s="323" t="s">
        <v>381</v>
      </c>
      <c r="F422" s="325" t="s">
        <v>381</v>
      </c>
      <c r="G422" s="325" t="s">
        <v>381</v>
      </c>
      <c r="H422" s="325" t="s">
        <v>381</v>
      </c>
      <c r="I422" s="325" t="s">
        <v>381</v>
      </c>
      <c r="J422" s="325" t="s">
        <v>381</v>
      </c>
      <c r="K422" s="325" t="s">
        <v>381</v>
      </c>
      <c r="L422" s="459" t="s">
        <v>52</v>
      </c>
      <c r="M422" s="325" t="s">
        <v>381</v>
      </c>
      <c r="N422" s="325" t="s">
        <v>381</v>
      </c>
      <c r="O422" s="325" t="s">
        <v>381</v>
      </c>
      <c r="P422" s="325" t="s">
        <v>381</v>
      </c>
      <c r="Q422" s="325" t="s">
        <v>52</v>
      </c>
      <c r="R422" s="325" t="s">
        <v>381</v>
      </c>
      <c r="S422" s="325" t="s">
        <v>381</v>
      </c>
      <c r="T422" s="325" t="s">
        <v>381</v>
      </c>
      <c r="U422" s="459" t="s">
        <v>381</v>
      </c>
      <c r="V422" s="333" t="s">
        <v>381</v>
      </c>
      <c r="W422" s="323" t="s">
        <v>381</v>
      </c>
      <c r="X422" s="325" t="s">
        <v>52</v>
      </c>
      <c r="Y422" s="325" t="s">
        <v>381</v>
      </c>
      <c r="Z422" s="325" t="s">
        <v>52</v>
      </c>
      <c r="AA422" s="325" t="s">
        <v>381</v>
      </c>
      <c r="AB422" s="325" t="s">
        <v>52</v>
      </c>
      <c r="AC422" s="325" t="s">
        <v>381</v>
      </c>
      <c r="AD422" s="325" t="s">
        <v>381</v>
      </c>
      <c r="AE422" s="325" t="s">
        <v>381</v>
      </c>
      <c r="AF422" s="325" t="s">
        <v>381</v>
      </c>
      <c r="AG422" s="325" t="s">
        <v>381</v>
      </c>
      <c r="AH422" s="325" t="s">
        <v>381</v>
      </c>
      <c r="AI422" s="325" t="s">
        <v>381</v>
      </c>
      <c r="AJ422" s="325" t="s">
        <v>381</v>
      </c>
      <c r="AK422" s="325" t="s">
        <v>52</v>
      </c>
      <c r="AL422" s="325" t="s">
        <v>381</v>
      </c>
      <c r="AM422" s="325" t="s">
        <v>52</v>
      </c>
      <c r="AN422" s="325" t="s">
        <v>381</v>
      </c>
      <c r="AO422" s="325" t="s">
        <v>52</v>
      </c>
      <c r="AP422" s="325" t="s">
        <v>381</v>
      </c>
      <c r="AQ422" s="325" t="s">
        <v>381</v>
      </c>
      <c r="AR422" s="325" t="s">
        <v>381</v>
      </c>
      <c r="AS422" s="325" t="s">
        <v>52</v>
      </c>
      <c r="AT422" s="325" t="s">
        <v>52</v>
      </c>
    </row>
    <row r="423" spans="1:46" ht="15">
      <c r="A423" s="387" t="s">
        <v>153</v>
      </c>
      <c r="B423" s="588">
        <v>5.128205128205128E-2</v>
      </c>
      <c r="C423" s="375">
        <f t="shared" si="251"/>
        <v>2</v>
      </c>
      <c r="D423" s="388">
        <f t="shared" si="252"/>
        <v>39</v>
      </c>
      <c r="E423" s="323" t="s">
        <v>381</v>
      </c>
      <c r="F423" s="325" t="s">
        <v>52</v>
      </c>
      <c r="G423" s="325" t="s">
        <v>381</v>
      </c>
      <c r="H423" s="325" t="s">
        <v>381</v>
      </c>
      <c r="I423" s="325" t="s">
        <v>381</v>
      </c>
      <c r="J423" s="325" t="s">
        <v>381</v>
      </c>
      <c r="K423" s="325" t="s">
        <v>381</v>
      </c>
      <c r="L423" s="459" t="s">
        <v>381</v>
      </c>
      <c r="M423" s="325" t="s">
        <v>381</v>
      </c>
      <c r="N423" s="325" t="s">
        <v>381</v>
      </c>
      <c r="O423" s="325" t="s">
        <v>52</v>
      </c>
      <c r="P423" s="325" t="s">
        <v>381</v>
      </c>
      <c r="Q423" s="325" t="s">
        <v>381</v>
      </c>
      <c r="R423" s="325" t="s">
        <v>381</v>
      </c>
      <c r="S423" s="325" t="s">
        <v>381</v>
      </c>
      <c r="T423" s="325" t="s">
        <v>381</v>
      </c>
      <c r="U423" s="459" t="s">
        <v>381</v>
      </c>
      <c r="V423" s="333" t="s">
        <v>381</v>
      </c>
      <c r="W423" s="323" t="s">
        <v>381</v>
      </c>
      <c r="X423" s="325" t="s">
        <v>381</v>
      </c>
      <c r="Y423" s="325" t="s">
        <v>381</v>
      </c>
      <c r="Z423" s="325" t="s">
        <v>381</v>
      </c>
      <c r="AA423" s="325" t="s">
        <v>381</v>
      </c>
      <c r="AB423" s="325" t="s">
        <v>381</v>
      </c>
      <c r="AC423" s="325" t="s">
        <v>381</v>
      </c>
      <c r="AD423" s="325" t="s">
        <v>381</v>
      </c>
      <c r="AE423" s="325" t="s">
        <v>381</v>
      </c>
      <c r="AF423" s="325" t="s">
        <v>381</v>
      </c>
      <c r="AG423" s="325" t="s">
        <v>381</v>
      </c>
      <c r="AH423" s="325" t="s">
        <v>381</v>
      </c>
      <c r="AI423" s="325" t="s">
        <v>381</v>
      </c>
      <c r="AJ423" s="325" t="s">
        <v>381</v>
      </c>
      <c r="AK423" s="325" t="s">
        <v>381</v>
      </c>
      <c r="AL423" s="325" t="s">
        <v>381</v>
      </c>
      <c r="AM423" s="325" t="s">
        <v>381</v>
      </c>
      <c r="AN423" s="325" t="s">
        <v>381</v>
      </c>
      <c r="AO423" s="325" t="s">
        <v>381</v>
      </c>
      <c r="AP423" s="325" t="s">
        <v>381</v>
      </c>
      <c r="AQ423" s="325" t="s">
        <v>381</v>
      </c>
      <c r="AR423" s="325" t="s">
        <v>381</v>
      </c>
      <c r="AS423" s="325" t="s">
        <v>381</v>
      </c>
      <c r="AT423" s="325" t="s">
        <v>381</v>
      </c>
    </row>
    <row r="424" spans="1:46" ht="15">
      <c r="A424" s="587" t="s">
        <v>477</v>
      </c>
      <c r="B424" s="588">
        <v>0</v>
      </c>
      <c r="C424" s="375">
        <f t="shared" si="251"/>
        <v>0</v>
      </c>
      <c r="D424" s="388">
        <f t="shared" si="252"/>
        <v>39</v>
      </c>
      <c r="E424" s="323" t="s">
        <v>381</v>
      </c>
      <c r="F424" s="325" t="s">
        <v>381</v>
      </c>
      <c r="G424" s="325" t="s">
        <v>381</v>
      </c>
      <c r="H424" s="325" t="s">
        <v>381</v>
      </c>
      <c r="I424" s="325" t="s">
        <v>381</v>
      </c>
      <c r="J424" s="325" t="s">
        <v>381</v>
      </c>
      <c r="K424" s="325" t="s">
        <v>381</v>
      </c>
      <c r="L424" s="459" t="s">
        <v>381</v>
      </c>
      <c r="M424" s="325" t="s">
        <v>381</v>
      </c>
      <c r="N424" s="325" t="s">
        <v>381</v>
      </c>
      <c r="O424" s="325" t="s">
        <v>381</v>
      </c>
      <c r="P424" s="325" t="s">
        <v>381</v>
      </c>
      <c r="Q424" s="325" t="s">
        <v>381</v>
      </c>
      <c r="R424" s="325" t="s">
        <v>381</v>
      </c>
      <c r="S424" s="325" t="s">
        <v>381</v>
      </c>
      <c r="T424" s="325" t="s">
        <v>381</v>
      </c>
      <c r="U424" s="459" t="s">
        <v>381</v>
      </c>
      <c r="V424" s="333" t="s">
        <v>381</v>
      </c>
      <c r="W424" s="323" t="s">
        <v>381</v>
      </c>
      <c r="X424" s="325" t="s">
        <v>381</v>
      </c>
      <c r="Y424" s="325" t="s">
        <v>381</v>
      </c>
      <c r="Z424" s="325" t="s">
        <v>381</v>
      </c>
      <c r="AA424" s="325" t="s">
        <v>381</v>
      </c>
      <c r="AB424" s="325" t="s">
        <v>381</v>
      </c>
      <c r="AC424" s="325" t="s">
        <v>381</v>
      </c>
      <c r="AD424" s="325" t="s">
        <v>381</v>
      </c>
      <c r="AE424" s="325" t="s">
        <v>381</v>
      </c>
      <c r="AF424" s="325" t="s">
        <v>381</v>
      </c>
      <c r="AG424" s="325" t="s">
        <v>381</v>
      </c>
      <c r="AH424" s="325" t="s">
        <v>381</v>
      </c>
      <c r="AI424" s="325" t="s">
        <v>381</v>
      </c>
      <c r="AJ424" s="325" t="s">
        <v>381</v>
      </c>
      <c r="AK424" s="325" t="s">
        <v>381</v>
      </c>
      <c r="AL424" s="325" t="s">
        <v>381</v>
      </c>
      <c r="AM424" s="325" t="s">
        <v>381</v>
      </c>
      <c r="AN424" s="325" t="s">
        <v>381</v>
      </c>
      <c r="AO424" s="325" t="s">
        <v>381</v>
      </c>
      <c r="AP424" s="325" t="s">
        <v>381</v>
      </c>
      <c r="AQ424" s="325" t="s">
        <v>381</v>
      </c>
      <c r="AR424" s="325" t="s">
        <v>381</v>
      </c>
      <c r="AS424" s="325" t="s">
        <v>381</v>
      </c>
      <c r="AT424" s="325" t="s">
        <v>381</v>
      </c>
    </row>
    <row r="425" spans="1:46" ht="15">
      <c r="A425" s="586" t="s">
        <v>154</v>
      </c>
      <c r="B425" s="585">
        <v>0.23076923076923078</v>
      </c>
      <c r="C425" s="375">
        <f t="shared" si="251"/>
        <v>9</v>
      </c>
      <c r="D425" s="388">
        <f t="shared" si="252"/>
        <v>39</v>
      </c>
      <c r="E425" s="323" t="s">
        <v>381</v>
      </c>
      <c r="F425" s="325" t="s">
        <v>381</v>
      </c>
      <c r="G425" s="325" t="s">
        <v>52</v>
      </c>
      <c r="H425" s="325" t="s">
        <v>381</v>
      </c>
      <c r="I425" s="325" t="s">
        <v>381</v>
      </c>
      <c r="J425" s="325" t="s">
        <v>381</v>
      </c>
      <c r="K425" s="325" t="s">
        <v>381</v>
      </c>
      <c r="L425" s="459" t="s">
        <v>381</v>
      </c>
      <c r="M425" s="325" t="s">
        <v>381</v>
      </c>
      <c r="N425" s="325" t="s">
        <v>52</v>
      </c>
      <c r="O425" s="325" t="s">
        <v>381</v>
      </c>
      <c r="P425" s="325" t="s">
        <v>52</v>
      </c>
      <c r="Q425" s="325" t="s">
        <v>381</v>
      </c>
      <c r="R425" s="325" t="s">
        <v>381</v>
      </c>
      <c r="S425" s="325" t="s">
        <v>381</v>
      </c>
      <c r="T425" s="325" t="s">
        <v>381</v>
      </c>
      <c r="U425" s="459" t="s">
        <v>52</v>
      </c>
      <c r="V425" s="333" t="s">
        <v>52</v>
      </c>
      <c r="W425" s="323" t="s">
        <v>52</v>
      </c>
      <c r="X425" s="325" t="s">
        <v>381</v>
      </c>
      <c r="Y425" s="325" t="s">
        <v>52</v>
      </c>
      <c r="Z425" s="325" t="s">
        <v>381</v>
      </c>
      <c r="AA425" s="325" t="s">
        <v>381</v>
      </c>
      <c r="AB425" s="325" t="s">
        <v>381</v>
      </c>
      <c r="AC425" s="325" t="s">
        <v>381</v>
      </c>
      <c r="AD425" s="325" t="s">
        <v>381</v>
      </c>
      <c r="AE425" s="325" t="s">
        <v>52</v>
      </c>
      <c r="AF425" s="325" t="s">
        <v>381</v>
      </c>
      <c r="AG425" s="325" t="s">
        <v>381</v>
      </c>
      <c r="AH425" s="325" t="s">
        <v>381</v>
      </c>
      <c r="AI425" s="325" t="s">
        <v>52</v>
      </c>
      <c r="AJ425" s="325" t="s">
        <v>381</v>
      </c>
      <c r="AK425" s="325" t="s">
        <v>381</v>
      </c>
      <c r="AL425" s="325" t="s">
        <v>381</v>
      </c>
      <c r="AM425" s="325" t="s">
        <v>381</v>
      </c>
      <c r="AN425" s="325" t="s">
        <v>381</v>
      </c>
      <c r="AO425" s="325" t="s">
        <v>381</v>
      </c>
      <c r="AP425" s="325" t="s">
        <v>381</v>
      </c>
      <c r="AQ425" s="325" t="s">
        <v>381</v>
      </c>
      <c r="AR425" s="325" t="s">
        <v>381</v>
      </c>
      <c r="AS425" s="325" t="s">
        <v>381</v>
      </c>
      <c r="AT425" s="325" t="s">
        <v>381</v>
      </c>
    </row>
    <row r="426" spans="1:46" ht="15">
      <c r="A426" s="583" t="s">
        <v>497</v>
      </c>
      <c r="B426" s="535"/>
      <c r="C426" s="535"/>
      <c r="D426" s="536"/>
      <c r="E426" s="535"/>
      <c r="F426" s="443" t="str" cm="1">
        <f t="array" ref="F426">IF(COUNTIF(F427:F433,"Yes")&lt;1,"Don't Know",_xlfn.IFS(F427="Yes",$A427,F428="Yes",$A428,F429="Yes",$A429,F430="Yes",$A430,F431="Yes",$A431,F432="Yes",$A432,F433="Yes",$A433))</f>
        <v>Pharmacist</v>
      </c>
      <c r="G426" s="443" t="str" cm="1">
        <f t="array" ref="G426">IF(COUNTIF(G427:G433,"Yes")&lt;1,"Don't Know",_xlfn.IFS(G427="Yes",$A427,G428="Yes",$A428,G429="Yes",$A429,G430="Yes",$A430,G431="Yes",$A431,G432="Yes",$A432,G433="Yes",$A433))</f>
        <v>Community health worker</v>
      </c>
      <c r="H426" s="443" t="str" cm="1">
        <f t="array" ref="H426">IF(COUNTIF(H427:H433,"Yes")&lt;1,"Don't Know",_xlfn.IFS(H427="Yes",$A427,H428="Yes",$A428,H429="Yes",$A429,H430="Yes",$A430,H431="Yes",$A431,H432="Yes",$A432,H433="Yes",$A433))</f>
        <v>Community health worker</v>
      </c>
      <c r="I426" s="443" t="str" cm="1">
        <f t="array" ref="I426">IF(COUNTIF(I427:I433,"Yes")&lt;1,"Don't Know",_xlfn.IFS(I427="Yes",$A427,I428="Yes",$A428,I429="Yes",$A429,I430="Yes",$A430,I431="Yes",$A431,I432="Yes",$A432,I433="Yes",$A433))</f>
        <v>Community health worker</v>
      </c>
      <c r="J426" s="443" t="str" cm="1">
        <f t="array" ref="J426">IF(COUNTIF(J427:J433,"Yes")&lt;1,"Don't Know",_xlfn.IFS(J427="Yes",$A427,J428="Yes",$A428,J429="Yes",$A429,J430="Yes",$A430,J431="Yes",$A431,J432="Yes",$A432,J433="Yes",$A433))</f>
        <v>Auxiliary nurse midwife</v>
      </c>
      <c r="K426" s="443" t="str" cm="1">
        <f t="array" ref="K426">IF(COUNTIF(K427:K433,"Yes")&lt;1,"Don't Know",_xlfn.IFS(K427="Yes",$A427,K428="Yes",$A428,K429="Yes",$A429,K430="Yes",$A430,K431="Yes",$A431,K432="Yes",$A432,K433="Yes",$A433))</f>
        <v>Auxiliary nurse</v>
      </c>
      <c r="L426" s="443" t="str" cm="1">
        <f t="array" ref="L426">IF(COUNTIF(L427:L433,"Yes")&lt;1,"Don't Know",_xlfn.IFS(L427="Yes",$A427,L428="Yes",$A428,L429="Yes",$A429,L430="Yes",$A430,L431="Yes",$A431,L432="Yes",$A432,L433="Yes",$A433))</f>
        <v>Community health worker</v>
      </c>
      <c r="M426" s="443" t="str" cm="1">
        <f t="array" ref="M426">IF(COUNTIF(M427:M433,"Yes")&lt;1,"Don't Know",_xlfn.IFS(M427="Yes",$A427,M428="Yes",$A428,M429="Yes",$A429,M430="Yes",$A430,M431="Yes",$A431,M432="Yes",$A432,M433="Yes",$A433))</f>
        <v>Auxiliary nurse midwife</v>
      </c>
      <c r="N426" s="443" t="str" cm="1">
        <f t="array" ref="N426">IF(COUNTIF(N427:N433,"Yes")&lt;1,"Don't Know",_xlfn.IFS(N427="Yes",$A427,N428="Yes",$A428,N429="Yes",$A429,N430="Yes",$A430,N431="Yes",$A431,N432="Yes",$A432,N433="Yes",$A433))</f>
        <v>Doctor</v>
      </c>
      <c r="O426" s="443" t="str" cm="1">
        <f t="array" ref="O426">IF(COUNTIF(O427:O433,"Yes")&lt;1,"Don't Know",_xlfn.IFS(O427="Yes",$A427,O428="Yes",$A428,O429="Yes",$A429,O430="Yes",$A430,O431="Yes",$A431,O432="Yes",$A432,O433="Yes",$A433))</f>
        <v>Pharmacist</v>
      </c>
      <c r="P426" s="443" t="str" cm="1">
        <f t="array" ref="P426">IF(COUNTIF(P427:P433,"Yes")&lt;1,"Don't Know",_xlfn.IFS(P427="Yes",$A427,P428="Yes",$A428,P429="Yes",$A429,P430="Yes",$A430,P431="Yes",$A431,P432="Yes",$A432,P433="Yes",$A433))</f>
        <v>Pharmacist</v>
      </c>
      <c r="Q426" s="443" t="str" cm="1">
        <f t="array" ref="Q426">IF(COUNTIF(Q427:Q433,"Yes")&lt;1,"Don't Know",_xlfn.IFS(Q427="Yes",$A427,Q428="Yes",$A428,Q429="Yes",$A429,Q430="Yes",$A430,Q431="Yes",$A431,Q432="Yes",$A432,Q433="Yes",$A433))</f>
        <v>Nurse</v>
      </c>
      <c r="R426" s="443" t="str" cm="1">
        <f t="array" ref="R426">IF(COUNTIF(R427:R433,"Yes")&lt;1,"Don't Know",_xlfn.IFS(R427="Yes",$A427,R428="Yes",$A428,R429="Yes",$A429,R430="Yes",$A430,R431="Yes",$A431,R432="Yes",$A432,R433="Yes",$A433))</f>
        <v>Community health worker</v>
      </c>
      <c r="S426" s="443" t="str" cm="1">
        <f t="array" ref="S426">IF(COUNTIF(S427:S433,"Yes")&lt;1,"Don't Know",_xlfn.IFS(S427="Yes",$A427,S428="Yes",$A428,S429="Yes",$A429,S430="Yes",$A430,S431="Yes",$A431,S432="Yes",$A432,S433="Yes",$A433))</f>
        <v>Community health worker</v>
      </c>
      <c r="T426" s="443" t="str" cm="1">
        <f t="array" ref="T426">IF(COUNTIF(T427:T433,"Yes")&lt;1,"Don't Know",_xlfn.IFS(T427="Yes",$A427,T428="Yes",$A428,T429="Yes",$A429,T430="Yes",$A430,T431="Yes",$A431,T432="Yes",$A432,T433="Yes",$A433))</f>
        <v>Auxiliary nurse midwife</v>
      </c>
      <c r="U426" s="443" t="str" cm="1">
        <f t="array" ref="U426">IF(COUNTIF(U427:U433,"Yes")&lt;1,"Don't Know",_xlfn.IFS(U427="Yes",$A427,U428="Yes",$A428,U429="Yes",$A429,U430="Yes",$A430,U431="Yes",$A431,U432="Yes",$A432,U433="Yes",$A433))</f>
        <v>Community health worker</v>
      </c>
      <c r="V426" s="443" t="str" cm="1">
        <f t="array" ref="V426">IF(COUNTIF(V427:V433,"Yes")&lt;1,"Don't Know",_xlfn.IFS(V427="Yes",$A427,V428="Yes",$A428,V429="Yes",$A429,V430="Yes",$A430,V431="Yes",$A431,V432="Yes",$A432,V433="Yes",$A433))</f>
        <v>Auxiliary nurse</v>
      </c>
      <c r="W426" s="443" t="str" cm="1">
        <f t="array" ref="W426">IF(COUNTIF(W427:W433,"Yes")&lt;1,"Don't Know",_xlfn.IFS(W427="Yes",$A427,W428="Yes",$A428,W429="Yes",$A429,W430="Yes",$A430,W431="Yes",$A431,W432="Yes",$A432,W433="Yes",$A433))</f>
        <v>Pharmacist</v>
      </c>
      <c r="X426" s="443" t="str" cm="1">
        <f t="array" ref="X426">IF(COUNTIF(X427:X433,"Yes")&lt;1,"Don't Know",_xlfn.IFS(X427="Yes",$A427,X428="Yes",$A428,X429="Yes",$A429,X430="Yes",$A430,X431="Yes",$A431,X432="Yes",$A432,X433="Yes",$A433))</f>
        <v>Community health worker</v>
      </c>
      <c r="Y426" s="443" t="str" cm="1">
        <f t="array" ref="Y426">IF(COUNTIF(Y427:Y433,"Yes")&lt;1,"Don't Know",_xlfn.IFS(Y427="Yes",$A427,Y428="Yes",$A428,Y429="Yes",$A429,Y430="Yes",$A430,Y431="Yes",$A431,Y432="Yes",$A432,Y433="Yes",$A433))</f>
        <v>Nurse</v>
      </c>
      <c r="Z426" s="443" t="str" cm="1">
        <f t="array" ref="Z426">IF(COUNTIF(Z427:Z433,"Yes")&lt;1,"Don't Know",_xlfn.IFS(Z427="Yes",$A427,Z428="Yes",$A428,Z429="Yes",$A429,Z430="Yes",$A430,Z431="Yes",$A431,Z432="Yes",$A432,Z433="Yes",$A433))</f>
        <v>Community health worker</v>
      </c>
      <c r="AA426" s="443" t="str" cm="1">
        <f t="array" ref="AA426">IF(COUNTIF(AA427:AA433,"Yes")&lt;1,"Don't Know",_xlfn.IFS(AA427="Yes",$A427,AA428="Yes",$A428,AA429="Yes",$A429,AA430="Yes",$A430,AA431="Yes",$A431,AA432="Yes",$A432,AA433="Yes",$A433))</f>
        <v>Community health worker</v>
      </c>
      <c r="AB426" s="443" t="str" cm="1">
        <f t="array" ref="AB426">IF(COUNTIF(AB427:AB433,"Yes")&lt;1,"Don't Know",_xlfn.IFS(AB427="Yes",$A427,AB428="Yes",$A428,AB429="Yes",$A429,AB430="Yes",$A430,AB431="Yes",$A431,AB432="Yes",$A432,AB433="Yes",$A433))</f>
        <v>Community health worker</v>
      </c>
      <c r="AC426" s="443" t="str" cm="1">
        <f t="array" ref="AC426">IF(COUNTIF(AC427:AC433,"Yes")&lt;1,"Don't Know",_xlfn.IFS(AC427="Yes",$A427,AC428="Yes",$A428,AC429="Yes",$A429,AC430="Yes",$A430,AC431="Yes",$A431,AC432="Yes",$A432,AC433="Yes",$A433))</f>
        <v>Community health worker</v>
      </c>
      <c r="AD426" s="443" t="str" cm="1">
        <f t="array" ref="AD426">IF(COUNTIF(AD427:AD433,"Yes")&lt;1,"Don't Know",_xlfn.IFS(AD427="Yes",$A427,AD428="Yes",$A428,AD429="Yes",$A429,AD430="Yes",$A430,AD431="Yes",$A431,AD432="Yes",$A432,AD433="Yes",$A433))</f>
        <v>Pharmacist</v>
      </c>
      <c r="AE426" s="443" t="str" cm="1">
        <f t="array" ref="AE426">IF(COUNTIF(AE427:AE433,"Yes")&lt;1,"Don't Know",_xlfn.IFS(AE427="Yes",$A427,AE428="Yes",$A428,AE429="Yes",$A429,AE430="Yes",$A430,AE431="Yes",$A431,AE432="Yes",$A432,AE433="Yes",$A433))</f>
        <v>Community health worker</v>
      </c>
      <c r="AF426" s="443" t="str" cm="1">
        <f t="array" ref="AF426">IF(COUNTIF(AF427:AF433,"Yes")&lt;1,"Don't Know",_xlfn.IFS(AF427="Yes",$A427,AF428="Yes",$A428,AF429="Yes",$A429,AF430="Yes",$A430,AF431="Yes",$A431,AF432="Yes",$A432,AF433="Yes",$A433))</f>
        <v>Pharmacist</v>
      </c>
      <c r="AG426" s="443" t="str" cm="1">
        <f t="array" ref="AG426">IF(COUNTIF(AG427:AG433,"Yes")&lt;1,"Don't Know",_xlfn.IFS(AG427="Yes",$A427,AG428="Yes",$A428,AG429="Yes",$A429,AG430="Yes",$A430,AG431="Yes",$A431,AG432="Yes",$A432,AG433="Yes",$A433))</f>
        <v>Community health worker</v>
      </c>
      <c r="AH426" s="443" t="str" cm="1">
        <f t="array" ref="AH426">IF(COUNTIF(AH427:AH433,"Yes")&lt;1,"Don't Know",_xlfn.IFS(AH427="Yes",$A427,AH428="Yes",$A428,AH429="Yes",$A429,AH430="Yes",$A430,AH431="Yes",$A431,AH432="Yes",$A432,AH433="Yes",$A433))</f>
        <v>Community health worker</v>
      </c>
      <c r="AI426" s="443" t="str" cm="1">
        <f t="array" ref="AI426">IF(COUNTIF(AI427:AI433,"Yes")&lt;1,"Don't Know",_xlfn.IFS(AI427="Yes",$A427,AI428="Yes",$A428,AI429="Yes",$A429,AI430="Yes",$A430,AI431="Yes",$A431,AI432="Yes",$A432,AI433="Yes",$A433))</f>
        <v>Pharmacist</v>
      </c>
      <c r="AJ426" s="443" t="str" cm="1">
        <f t="array" ref="AJ426">IF(COUNTIF(AJ427:AJ433,"Yes")&lt;1,"Don't Know",_xlfn.IFS(AJ427="Yes",$A427,AJ428="Yes",$A428,AJ429="Yes",$A429,AJ430="Yes",$A430,AJ431="Yes",$A431,AJ432="Yes",$A432,AJ433="Yes",$A433))</f>
        <v>Community health worker</v>
      </c>
      <c r="AK426" s="443" t="str" cm="1">
        <f t="array" ref="AK426">IF(COUNTIF(AK427:AK433,"Yes")&lt;1,"Don't Know",_xlfn.IFS(AK427="Yes",$A427,AK428="Yes",$A428,AK429="Yes",$A429,AK430="Yes",$A430,AK431="Yes",$A431,AK432="Yes",$A432,AK433="Yes",$A433))</f>
        <v>Nurse</v>
      </c>
      <c r="AL426" s="443" t="str" cm="1">
        <f t="array" ref="AL426">IF(COUNTIF(AL427:AL433,"Yes")&lt;1,"Don't Know",_xlfn.IFS(AL427="Yes",$A427,AL428="Yes",$A428,AL429="Yes",$A429,AL430="Yes",$A430,AL431="Yes",$A431,AL432="Yes",$A432,AL433="Yes",$A433))</f>
        <v>Community health worker</v>
      </c>
      <c r="AM426" s="443" t="str" cm="1">
        <f t="array" ref="AM426">IF(COUNTIF(AM427:AM433,"Yes")&lt;1,"Don't Know",_xlfn.IFS(AM427="Yes",$A427,AM428="Yes",$A428,AM429="Yes",$A429,AM430="Yes",$A430,AM431="Yes",$A431,AM432="Yes",$A432,AM433="Yes",$A433))</f>
        <v>Auxiliary nurse</v>
      </c>
      <c r="AN426" s="443" t="str" cm="1">
        <f t="array" ref="AN426">IF(COUNTIF(AN427:AN433,"Yes")&lt;1,"Don't Know",_xlfn.IFS(AN427="Yes",$A427,AN428="Yes",$A428,AN429="Yes",$A429,AN430="Yes",$A430,AN431="Yes",$A431,AN432="Yes",$A432,AN433="Yes",$A433))</f>
        <v>Auxiliary nurse</v>
      </c>
      <c r="AO426" s="443" t="str" cm="1">
        <f t="array" ref="AO426">IF(COUNTIF(AO427:AO433,"Yes")&lt;1,"Don't Know",_xlfn.IFS(AO427="Yes",$A427,AO428="Yes",$A428,AO429="Yes",$A429,AO430="Yes",$A430,AO431="Yes",$A431,AO432="Yes",$A432,AO433="Yes",$A433))</f>
        <v>Community health worker</v>
      </c>
      <c r="AP426" s="443" t="str" cm="1">
        <f t="array" ref="AP426">IF(COUNTIF(AP427:AP433,"Yes")&lt;1,"Don't Know",_xlfn.IFS(AP427="Yes",$A427,AP428="Yes",$A428,AP429="Yes",$A429,AP430="Yes",$A430,AP431="Yes",$A431,AP432="Yes",$A432,AP433="Yes",$A433))</f>
        <v>Community health worker</v>
      </c>
      <c r="AQ426" s="443" t="str" cm="1">
        <f t="array" ref="AQ426">IF(COUNTIF(AQ427:AQ433,"Yes")&lt;1,"Don't Know",_xlfn.IFS(AQ427="Yes",$A427,AQ428="Yes",$A428,AQ429="Yes",$A429,AQ430="Yes",$A430,AQ431="Yes",$A431,AQ432="Yes",$A432,AQ433="Yes",$A433))</f>
        <v>Community health worker</v>
      </c>
      <c r="AR426" s="443" t="str" cm="1">
        <f t="array" ref="AR426">IF(COUNTIF(AR427:AR433,"Yes")&lt;1,"Don't Know",_xlfn.IFS(AR427="Yes",$A427,AR428="Yes",$A428,AR429="Yes",$A429,AR430="Yes",$A430,AR431="Yes",$A431,AR432="Yes",$A432,AR433="Yes",$A433))</f>
        <v>Community health worker</v>
      </c>
      <c r="AS426" s="443" t="str" cm="1">
        <f t="array" ref="AS426">IF(COUNTIF(AS427:AS433,"Yes")&lt;1,"Don't Know",_xlfn.IFS(AS427="Yes",$A427,AS428="Yes",$A428,AS429="Yes",$A429,AS430="Yes",$A430,AS431="Yes",$A431,AS432="Yes",$A432,AS433="Yes",$A433))</f>
        <v>Nurse</v>
      </c>
      <c r="AT426" s="443" t="str" cm="1">
        <f t="array" ref="AT426">IF(COUNTIF(AT427:AT433,"Yes")&lt;1,"Don't Know",_xlfn.IFS(AT427="Yes",$A427,AT428="Yes",$A428,AT429="Yes",$A429,AT430="Yes",$A430,AT431="Yes",$A431,AT432="Yes",$A432,AT433="Yes",$A433))</f>
        <v>Community health worker</v>
      </c>
    </row>
    <row r="427" spans="1:46" ht="15">
      <c r="A427" s="587" t="s">
        <v>474</v>
      </c>
      <c r="B427" s="588">
        <v>0.53658536585365857</v>
      </c>
      <c r="C427" s="375">
        <f t="shared" ref="C427:C433" si="253">COUNTIF(E427:AT427,"Yes")</f>
        <v>22</v>
      </c>
      <c r="D427" s="388">
        <f>SUM($C$427:$C$433)</f>
        <v>41</v>
      </c>
      <c r="E427" s="323" t="s">
        <v>381</v>
      </c>
      <c r="F427" s="325" t="s">
        <v>381</v>
      </c>
      <c r="G427" s="325" t="s">
        <v>52</v>
      </c>
      <c r="H427" s="325" t="s">
        <v>52</v>
      </c>
      <c r="I427" s="325" t="s">
        <v>52</v>
      </c>
      <c r="J427" s="325" t="s">
        <v>381</v>
      </c>
      <c r="K427" s="325" t="s">
        <v>381</v>
      </c>
      <c r="L427" s="459" t="s">
        <v>52</v>
      </c>
      <c r="M427" s="465" t="s">
        <v>381</v>
      </c>
      <c r="N427" s="325" t="s">
        <v>381</v>
      </c>
      <c r="O427" s="325" t="s">
        <v>381</v>
      </c>
      <c r="P427" s="325" t="s">
        <v>381</v>
      </c>
      <c r="Q427" s="325" t="s">
        <v>381</v>
      </c>
      <c r="R427" s="325" t="s">
        <v>52</v>
      </c>
      <c r="S427" s="465" t="s">
        <v>52</v>
      </c>
      <c r="T427" s="325" t="s">
        <v>381</v>
      </c>
      <c r="U427" s="459" t="s">
        <v>52</v>
      </c>
      <c r="V427" s="333" t="s">
        <v>381</v>
      </c>
      <c r="W427" s="323" t="s">
        <v>381</v>
      </c>
      <c r="X427" s="325" t="s">
        <v>52</v>
      </c>
      <c r="Y427" s="325" t="s">
        <v>381</v>
      </c>
      <c r="Z427" s="325" t="s">
        <v>52</v>
      </c>
      <c r="AA427" s="325" t="s">
        <v>52</v>
      </c>
      <c r="AB427" s="325" t="s">
        <v>52</v>
      </c>
      <c r="AC427" s="325" t="s">
        <v>52</v>
      </c>
      <c r="AD427" s="325" t="s">
        <v>381</v>
      </c>
      <c r="AE427" s="325" t="s">
        <v>52</v>
      </c>
      <c r="AF427" s="325" t="s">
        <v>381</v>
      </c>
      <c r="AG427" s="325" t="s">
        <v>52</v>
      </c>
      <c r="AH427" s="325" t="s">
        <v>52</v>
      </c>
      <c r="AI427" s="325" t="s">
        <v>381</v>
      </c>
      <c r="AJ427" s="325" t="s">
        <v>52</v>
      </c>
      <c r="AK427" s="325" t="s">
        <v>381</v>
      </c>
      <c r="AL427" s="325" t="s">
        <v>52</v>
      </c>
      <c r="AM427" s="325" t="s">
        <v>381</v>
      </c>
      <c r="AN427" s="325" t="s">
        <v>381</v>
      </c>
      <c r="AO427" s="325" t="s">
        <v>52</v>
      </c>
      <c r="AP427" s="325" t="s">
        <v>52</v>
      </c>
      <c r="AQ427" s="325" t="s">
        <v>52</v>
      </c>
      <c r="AR427" s="325" t="s">
        <v>52</v>
      </c>
      <c r="AS427" s="325" t="s">
        <v>381</v>
      </c>
      <c r="AT427" s="325" t="s">
        <v>52</v>
      </c>
    </row>
    <row r="428" spans="1:46" ht="15">
      <c r="A428" s="587" t="s">
        <v>475</v>
      </c>
      <c r="B428" s="588">
        <v>9.7560975609756101E-2</v>
      </c>
      <c r="C428" s="375">
        <f t="shared" si="253"/>
        <v>4</v>
      </c>
      <c r="D428" s="388">
        <f t="shared" ref="D428:D433" si="254">SUM($C$427:$C$433)</f>
        <v>41</v>
      </c>
      <c r="E428" s="323" t="s">
        <v>381</v>
      </c>
      <c r="F428" s="325" t="s">
        <v>381</v>
      </c>
      <c r="G428" s="325" t="s">
        <v>381</v>
      </c>
      <c r="H428" s="325" t="s">
        <v>381</v>
      </c>
      <c r="I428" s="325" t="s">
        <v>381</v>
      </c>
      <c r="J428" s="325" t="s">
        <v>381</v>
      </c>
      <c r="K428" s="465" t="s">
        <v>52</v>
      </c>
      <c r="L428" s="459" t="s">
        <v>381</v>
      </c>
      <c r="M428" s="325" t="s">
        <v>381</v>
      </c>
      <c r="N428" s="325" t="s">
        <v>381</v>
      </c>
      <c r="O428" s="325" t="s">
        <v>381</v>
      </c>
      <c r="P428" s="325" t="s">
        <v>381</v>
      </c>
      <c r="Q428" s="325" t="s">
        <v>381</v>
      </c>
      <c r="R428" s="325" t="s">
        <v>381</v>
      </c>
      <c r="S428" s="325" t="s">
        <v>381</v>
      </c>
      <c r="T428" s="325" t="s">
        <v>381</v>
      </c>
      <c r="U428" s="459" t="s">
        <v>381</v>
      </c>
      <c r="V428" s="333" t="s">
        <v>52</v>
      </c>
      <c r="W428" s="323" t="s">
        <v>381</v>
      </c>
      <c r="X428" s="325" t="s">
        <v>381</v>
      </c>
      <c r="Y428" s="325" t="s">
        <v>381</v>
      </c>
      <c r="Z428" s="325" t="s">
        <v>381</v>
      </c>
      <c r="AA428" s="325" t="s">
        <v>381</v>
      </c>
      <c r="AB428" s="325" t="s">
        <v>381</v>
      </c>
      <c r="AC428" s="325" t="s">
        <v>381</v>
      </c>
      <c r="AD428" s="325" t="s">
        <v>381</v>
      </c>
      <c r="AE428" s="325" t="s">
        <v>381</v>
      </c>
      <c r="AF428" s="325" t="s">
        <v>381</v>
      </c>
      <c r="AG428" s="325" t="s">
        <v>381</v>
      </c>
      <c r="AH428" s="325" t="s">
        <v>381</v>
      </c>
      <c r="AI428" s="325" t="s">
        <v>381</v>
      </c>
      <c r="AJ428" s="325" t="s">
        <v>381</v>
      </c>
      <c r="AK428" s="325" t="s">
        <v>381</v>
      </c>
      <c r="AL428" s="325" t="s">
        <v>381</v>
      </c>
      <c r="AM428" s="325" t="s">
        <v>52</v>
      </c>
      <c r="AN428" s="325" t="s">
        <v>52</v>
      </c>
      <c r="AO428" s="325" t="s">
        <v>381</v>
      </c>
      <c r="AP428" s="325" t="s">
        <v>381</v>
      </c>
      <c r="AQ428" s="325" t="s">
        <v>381</v>
      </c>
      <c r="AR428" s="325" t="s">
        <v>381</v>
      </c>
      <c r="AS428" s="325" t="s">
        <v>381</v>
      </c>
      <c r="AT428" s="325" t="s">
        <v>381</v>
      </c>
    </row>
    <row r="429" spans="1:46" ht="15">
      <c r="A429" s="587" t="s">
        <v>476</v>
      </c>
      <c r="B429" s="588">
        <v>7.3170731707317069E-2</v>
      </c>
      <c r="C429" s="375">
        <f t="shared" si="253"/>
        <v>3</v>
      </c>
      <c r="D429" s="388">
        <f t="shared" si="254"/>
        <v>41</v>
      </c>
      <c r="E429" s="323" t="s">
        <v>381</v>
      </c>
      <c r="F429" s="325" t="s">
        <v>381</v>
      </c>
      <c r="G429" s="325" t="s">
        <v>381</v>
      </c>
      <c r="H429" s="325" t="s">
        <v>381</v>
      </c>
      <c r="I429" s="325" t="s">
        <v>381</v>
      </c>
      <c r="J429" s="325" t="s">
        <v>52</v>
      </c>
      <c r="K429" s="325" t="s">
        <v>381</v>
      </c>
      <c r="L429" s="459" t="s">
        <v>381</v>
      </c>
      <c r="M429" s="325" t="s">
        <v>52</v>
      </c>
      <c r="N429" s="325" t="s">
        <v>381</v>
      </c>
      <c r="O429" s="325" t="s">
        <v>381</v>
      </c>
      <c r="P429" s="325" t="s">
        <v>381</v>
      </c>
      <c r="Q429" s="325" t="s">
        <v>381</v>
      </c>
      <c r="R429" s="325" t="s">
        <v>381</v>
      </c>
      <c r="S429" s="325" t="s">
        <v>381</v>
      </c>
      <c r="T429" s="325" t="s">
        <v>52</v>
      </c>
      <c r="U429" s="459" t="s">
        <v>381</v>
      </c>
      <c r="V429" s="333" t="s">
        <v>381</v>
      </c>
      <c r="W429" s="323" t="s">
        <v>381</v>
      </c>
      <c r="X429" s="325" t="s">
        <v>381</v>
      </c>
      <c r="Y429" s="325" t="s">
        <v>381</v>
      </c>
      <c r="Z429" s="325" t="s">
        <v>381</v>
      </c>
      <c r="AA429" s="325" t="s">
        <v>381</v>
      </c>
      <c r="AB429" s="325" t="s">
        <v>381</v>
      </c>
      <c r="AC429" s="325" t="s">
        <v>381</v>
      </c>
      <c r="AD429" s="325" t="s">
        <v>381</v>
      </c>
      <c r="AE429" s="325" t="s">
        <v>381</v>
      </c>
      <c r="AF429" s="325" t="s">
        <v>381</v>
      </c>
      <c r="AG429" s="325" t="s">
        <v>381</v>
      </c>
      <c r="AH429" s="325" t="s">
        <v>381</v>
      </c>
      <c r="AI429" s="325" t="s">
        <v>381</v>
      </c>
      <c r="AJ429" s="325" t="s">
        <v>381</v>
      </c>
      <c r="AK429" s="325" t="s">
        <v>381</v>
      </c>
      <c r="AL429" s="325" t="s">
        <v>381</v>
      </c>
      <c r="AM429" s="325" t="s">
        <v>381</v>
      </c>
      <c r="AN429" s="325" t="s">
        <v>381</v>
      </c>
      <c r="AO429" s="325" t="s">
        <v>381</v>
      </c>
      <c r="AP429" s="325" t="s">
        <v>381</v>
      </c>
      <c r="AQ429" s="325" t="s">
        <v>381</v>
      </c>
      <c r="AR429" s="325" t="s">
        <v>381</v>
      </c>
      <c r="AS429" s="325" t="s">
        <v>381</v>
      </c>
      <c r="AT429" s="325" t="s">
        <v>381</v>
      </c>
    </row>
    <row r="430" spans="1:46" ht="15">
      <c r="A430" s="587" t="s">
        <v>152</v>
      </c>
      <c r="B430" s="588">
        <v>9.7560975609756101E-2</v>
      </c>
      <c r="C430" s="375">
        <f t="shared" si="253"/>
        <v>4</v>
      </c>
      <c r="D430" s="388">
        <f t="shared" si="254"/>
        <v>41</v>
      </c>
      <c r="E430" s="323" t="s">
        <v>381</v>
      </c>
      <c r="F430" s="325" t="s">
        <v>381</v>
      </c>
      <c r="G430" s="325" t="s">
        <v>381</v>
      </c>
      <c r="H430" s="325" t="s">
        <v>381</v>
      </c>
      <c r="I430" s="325" t="s">
        <v>381</v>
      </c>
      <c r="J430" s="325" t="s">
        <v>381</v>
      </c>
      <c r="K430" s="325" t="s">
        <v>381</v>
      </c>
      <c r="L430" s="459" t="s">
        <v>381</v>
      </c>
      <c r="M430" s="325" t="s">
        <v>381</v>
      </c>
      <c r="N430" s="325" t="s">
        <v>381</v>
      </c>
      <c r="O430" s="325" t="s">
        <v>381</v>
      </c>
      <c r="P430" s="325" t="s">
        <v>381</v>
      </c>
      <c r="Q430" s="325" t="s">
        <v>52</v>
      </c>
      <c r="R430" s="325" t="s">
        <v>381</v>
      </c>
      <c r="S430" s="325" t="s">
        <v>381</v>
      </c>
      <c r="T430" s="325" t="s">
        <v>381</v>
      </c>
      <c r="U430" s="459" t="s">
        <v>381</v>
      </c>
      <c r="V430" s="333" t="s">
        <v>381</v>
      </c>
      <c r="W430" s="323" t="s">
        <v>381</v>
      </c>
      <c r="X430" s="325" t="s">
        <v>381</v>
      </c>
      <c r="Y430" s="325" t="s">
        <v>52</v>
      </c>
      <c r="Z430" s="325" t="s">
        <v>381</v>
      </c>
      <c r="AA430" s="325" t="s">
        <v>381</v>
      </c>
      <c r="AB430" s="325" t="s">
        <v>381</v>
      </c>
      <c r="AC430" s="325" t="s">
        <v>381</v>
      </c>
      <c r="AD430" s="325" t="s">
        <v>381</v>
      </c>
      <c r="AE430" s="325" t="s">
        <v>381</v>
      </c>
      <c r="AF430" s="325" t="s">
        <v>381</v>
      </c>
      <c r="AG430" s="325" t="s">
        <v>381</v>
      </c>
      <c r="AH430" s="325" t="s">
        <v>381</v>
      </c>
      <c r="AI430" s="325" t="s">
        <v>381</v>
      </c>
      <c r="AJ430" s="325" t="s">
        <v>381</v>
      </c>
      <c r="AK430" s="325" t="s">
        <v>52</v>
      </c>
      <c r="AL430" s="325" t="s">
        <v>381</v>
      </c>
      <c r="AM430" s="325" t="s">
        <v>381</v>
      </c>
      <c r="AN430" s="325" t="s">
        <v>381</v>
      </c>
      <c r="AO430" s="325" t="s">
        <v>381</v>
      </c>
      <c r="AP430" s="325" t="s">
        <v>381</v>
      </c>
      <c r="AQ430" s="325" t="s">
        <v>381</v>
      </c>
      <c r="AR430" s="325" t="s">
        <v>381</v>
      </c>
      <c r="AS430" s="325" t="s">
        <v>52</v>
      </c>
      <c r="AT430" s="325" t="s">
        <v>381</v>
      </c>
    </row>
    <row r="431" spans="1:46" ht="15">
      <c r="A431" s="387" t="s">
        <v>153</v>
      </c>
      <c r="B431" s="588">
        <v>0.17073170731707318</v>
      </c>
      <c r="C431" s="375">
        <f t="shared" si="253"/>
        <v>7</v>
      </c>
      <c r="D431" s="388">
        <f t="shared" si="254"/>
        <v>41</v>
      </c>
      <c r="E431" s="323" t="s">
        <v>381</v>
      </c>
      <c r="F431" s="325" t="s">
        <v>52</v>
      </c>
      <c r="G431" s="325" t="s">
        <v>381</v>
      </c>
      <c r="H431" s="325" t="s">
        <v>381</v>
      </c>
      <c r="I431" s="325" t="s">
        <v>381</v>
      </c>
      <c r="J431" s="325" t="s">
        <v>381</v>
      </c>
      <c r="K431" s="325" t="s">
        <v>381</v>
      </c>
      <c r="L431" s="459" t="s">
        <v>381</v>
      </c>
      <c r="M431" s="325" t="s">
        <v>381</v>
      </c>
      <c r="N431" s="325" t="s">
        <v>381</v>
      </c>
      <c r="O431" s="325" t="s">
        <v>52</v>
      </c>
      <c r="P431" s="325" t="s">
        <v>52</v>
      </c>
      <c r="Q431" s="325" t="s">
        <v>381</v>
      </c>
      <c r="R431" s="325" t="s">
        <v>381</v>
      </c>
      <c r="S431" s="325" t="s">
        <v>381</v>
      </c>
      <c r="T431" s="325" t="s">
        <v>381</v>
      </c>
      <c r="U431" s="459" t="s">
        <v>381</v>
      </c>
      <c r="V431" s="333" t="s">
        <v>381</v>
      </c>
      <c r="W431" s="323" t="s">
        <v>52</v>
      </c>
      <c r="X431" s="325" t="s">
        <v>381</v>
      </c>
      <c r="Y431" s="325" t="s">
        <v>381</v>
      </c>
      <c r="Z431" s="325" t="s">
        <v>381</v>
      </c>
      <c r="AA431" s="325" t="s">
        <v>381</v>
      </c>
      <c r="AB431" s="325" t="s">
        <v>381</v>
      </c>
      <c r="AC431" s="325" t="s">
        <v>381</v>
      </c>
      <c r="AD431" s="325" t="s">
        <v>52</v>
      </c>
      <c r="AE431" s="325" t="s">
        <v>381</v>
      </c>
      <c r="AF431" s="325" t="s">
        <v>52</v>
      </c>
      <c r="AG431" s="325" t="s">
        <v>381</v>
      </c>
      <c r="AH431" s="325" t="s">
        <v>381</v>
      </c>
      <c r="AI431" s="325" t="s">
        <v>52</v>
      </c>
      <c r="AJ431" s="325" t="s">
        <v>381</v>
      </c>
      <c r="AK431" s="325" t="s">
        <v>381</v>
      </c>
      <c r="AL431" s="325" t="s">
        <v>381</v>
      </c>
      <c r="AM431" s="325" t="s">
        <v>381</v>
      </c>
      <c r="AN431" s="325" t="s">
        <v>381</v>
      </c>
      <c r="AO431" s="325" t="s">
        <v>381</v>
      </c>
      <c r="AP431" s="325" t="s">
        <v>381</v>
      </c>
      <c r="AQ431" s="325" t="s">
        <v>381</v>
      </c>
      <c r="AR431" s="522" t="s">
        <v>381</v>
      </c>
      <c r="AS431" s="325" t="s">
        <v>381</v>
      </c>
      <c r="AT431" s="325" t="s">
        <v>381</v>
      </c>
    </row>
    <row r="432" spans="1:46" ht="15">
      <c r="A432" s="587" t="s">
        <v>477</v>
      </c>
      <c r="B432" s="588">
        <v>0</v>
      </c>
      <c r="C432" s="375">
        <f t="shared" si="253"/>
        <v>0</v>
      </c>
      <c r="D432" s="388">
        <f t="shared" si="254"/>
        <v>41</v>
      </c>
      <c r="E432" s="323" t="s">
        <v>381</v>
      </c>
      <c r="F432" s="325" t="s">
        <v>381</v>
      </c>
      <c r="G432" s="325" t="s">
        <v>381</v>
      </c>
      <c r="H432" s="325" t="s">
        <v>381</v>
      </c>
      <c r="I432" s="325" t="s">
        <v>381</v>
      </c>
      <c r="J432" s="325" t="s">
        <v>381</v>
      </c>
      <c r="K432" s="325" t="s">
        <v>381</v>
      </c>
      <c r="L432" s="459" t="s">
        <v>381</v>
      </c>
      <c r="M432" s="325" t="s">
        <v>381</v>
      </c>
      <c r="N432" s="325" t="s">
        <v>381</v>
      </c>
      <c r="O432" s="325" t="s">
        <v>381</v>
      </c>
      <c r="P432" s="325" t="s">
        <v>381</v>
      </c>
      <c r="Q432" s="325" t="s">
        <v>381</v>
      </c>
      <c r="R432" s="325" t="s">
        <v>381</v>
      </c>
      <c r="S432" s="325" t="s">
        <v>381</v>
      </c>
      <c r="T432" s="325" t="s">
        <v>381</v>
      </c>
      <c r="U432" s="459" t="s">
        <v>381</v>
      </c>
      <c r="V432" s="333" t="s">
        <v>381</v>
      </c>
      <c r="W432" s="323" t="s">
        <v>381</v>
      </c>
      <c r="X432" s="325" t="s">
        <v>381</v>
      </c>
      <c r="Y432" s="325" t="s">
        <v>381</v>
      </c>
      <c r="Z432" s="325" t="s">
        <v>381</v>
      </c>
      <c r="AA432" s="325" t="s">
        <v>381</v>
      </c>
      <c r="AB432" s="325" t="s">
        <v>381</v>
      </c>
      <c r="AC432" s="325" t="s">
        <v>381</v>
      </c>
      <c r="AD432" s="325" t="s">
        <v>381</v>
      </c>
      <c r="AE432" s="325" t="s">
        <v>381</v>
      </c>
      <c r="AF432" s="325" t="s">
        <v>381</v>
      </c>
      <c r="AG432" s="325" t="s">
        <v>381</v>
      </c>
      <c r="AH432" s="325" t="s">
        <v>381</v>
      </c>
      <c r="AI432" s="325" t="s">
        <v>381</v>
      </c>
      <c r="AJ432" s="325" t="s">
        <v>381</v>
      </c>
      <c r="AK432" s="325" t="s">
        <v>381</v>
      </c>
      <c r="AL432" s="325" t="s">
        <v>381</v>
      </c>
      <c r="AM432" s="325" t="s">
        <v>381</v>
      </c>
      <c r="AN432" s="325" t="s">
        <v>381</v>
      </c>
      <c r="AO432" s="325" t="s">
        <v>381</v>
      </c>
      <c r="AP432" s="325" t="s">
        <v>381</v>
      </c>
      <c r="AQ432" s="591" t="s">
        <v>381</v>
      </c>
      <c r="AR432" s="465" t="s">
        <v>381</v>
      </c>
      <c r="AS432" s="325" t="s">
        <v>381</v>
      </c>
      <c r="AT432" s="325" t="s">
        <v>381</v>
      </c>
    </row>
    <row r="433" spans="1:46" ht="15">
      <c r="A433" s="586" t="s">
        <v>154</v>
      </c>
      <c r="B433" s="585">
        <v>2.4390243902439025E-2</v>
      </c>
      <c r="C433" s="375">
        <f t="shared" si="253"/>
        <v>1</v>
      </c>
      <c r="D433" s="388">
        <f t="shared" si="254"/>
        <v>41</v>
      </c>
      <c r="E433" s="323" t="s">
        <v>381</v>
      </c>
      <c r="F433" s="325" t="s">
        <v>381</v>
      </c>
      <c r="G433" s="325" t="s">
        <v>381</v>
      </c>
      <c r="H433" s="325" t="s">
        <v>381</v>
      </c>
      <c r="I433" s="325" t="s">
        <v>381</v>
      </c>
      <c r="J433" s="325" t="s">
        <v>381</v>
      </c>
      <c r="K433" s="325" t="s">
        <v>381</v>
      </c>
      <c r="L433" s="459" t="s">
        <v>381</v>
      </c>
      <c r="M433" s="325" t="s">
        <v>381</v>
      </c>
      <c r="N433" s="325" t="s">
        <v>52</v>
      </c>
      <c r="O433" s="325" t="s">
        <v>381</v>
      </c>
      <c r="P433" s="325" t="s">
        <v>381</v>
      </c>
      <c r="Q433" s="325" t="s">
        <v>381</v>
      </c>
      <c r="R433" s="325" t="s">
        <v>381</v>
      </c>
      <c r="S433" s="325" t="s">
        <v>381</v>
      </c>
      <c r="T433" s="325" t="s">
        <v>381</v>
      </c>
      <c r="U433" s="459" t="s">
        <v>381</v>
      </c>
      <c r="V433" s="333" t="s">
        <v>381</v>
      </c>
      <c r="W433" s="323" t="s">
        <v>381</v>
      </c>
      <c r="X433" s="325" t="s">
        <v>381</v>
      </c>
      <c r="Y433" s="325" t="s">
        <v>381</v>
      </c>
      <c r="Z433" s="325" t="s">
        <v>381</v>
      </c>
      <c r="AA433" s="325" t="s">
        <v>381</v>
      </c>
      <c r="AB433" s="325" t="s">
        <v>381</v>
      </c>
      <c r="AC433" s="325" t="s">
        <v>381</v>
      </c>
      <c r="AD433" s="325" t="s">
        <v>381</v>
      </c>
      <c r="AE433" s="325" t="s">
        <v>381</v>
      </c>
      <c r="AF433" s="325" t="s">
        <v>381</v>
      </c>
      <c r="AG433" s="325" t="s">
        <v>381</v>
      </c>
      <c r="AH433" s="325" t="s">
        <v>381</v>
      </c>
      <c r="AI433" s="325" t="s">
        <v>381</v>
      </c>
      <c r="AJ433" s="325" t="s">
        <v>381</v>
      </c>
      <c r="AK433" s="325" t="s">
        <v>381</v>
      </c>
      <c r="AL433" s="325" t="s">
        <v>381</v>
      </c>
      <c r="AM433" s="325" t="s">
        <v>381</v>
      </c>
      <c r="AN433" s="325" t="s">
        <v>381</v>
      </c>
      <c r="AO433" s="325" t="s">
        <v>381</v>
      </c>
      <c r="AP433" s="325" t="s">
        <v>381</v>
      </c>
      <c r="AQ433" s="325" t="s">
        <v>381</v>
      </c>
      <c r="AR433" s="325" t="s">
        <v>381</v>
      </c>
      <c r="AS433" s="325" t="s">
        <v>381</v>
      </c>
      <c r="AT433" s="325" t="s">
        <v>381</v>
      </c>
    </row>
    <row r="434" spans="1:46" ht="15">
      <c r="A434" s="583" t="s">
        <v>498</v>
      </c>
      <c r="B434" s="535"/>
      <c r="C434" s="535"/>
      <c r="D434" s="536"/>
      <c r="E434" s="535"/>
      <c r="F434" s="443" t="str" cm="1">
        <f t="array" ref="F434">IF(COUNTIF(F435:F441,"Yes")&lt;1,"Don't Know",_xlfn.IFS(F435="Yes",$A435,F436="Yes",$A436,F437="Yes",$A437,F438="Yes",$A438,F439="Yes",$A439,F440="Yes",$A440,F441="Yes",$A441))</f>
        <v>Pharmacist</v>
      </c>
      <c r="G434" s="443" t="str" cm="1">
        <f t="array" ref="G434">IF(COUNTIF(G435:G441,"Yes")&lt;1,"Don't Know",_xlfn.IFS(G435="Yes",$A435,G436="Yes",$A436,G437="Yes",$A437,G438="Yes",$A438,G439="Yes",$A439,G440="Yes",$A440,G441="Yes",$A441))</f>
        <v>Don't Know</v>
      </c>
      <c r="H434" s="443" t="str" cm="1">
        <f t="array" ref="H434">IF(COUNTIF(H435:H441,"Yes")&lt;1,"Don't Know",_xlfn.IFS(H435="Yes",$A435,H436="Yes",$A436,H437="Yes",$A437,H438="Yes",$A438,H439="Yes",$A439,H440="Yes",$A440,H441="Yes",$A441))</f>
        <v>Community health worker</v>
      </c>
      <c r="I434" s="443" t="str" cm="1">
        <f t="array" ref="I434">IF(COUNTIF(I435:I441,"Yes")&lt;1,"Don't Know",_xlfn.IFS(I435="Yes",$A435,I436="Yes",$A436,I437="Yes",$A437,I438="Yes",$A438,I439="Yes",$A439,I440="Yes",$A440,I441="Yes",$A441))</f>
        <v>Community health worker</v>
      </c>
      <c r="J434" s="443" t="str" cm="1">
        <f t="array" ref="J434">IF(COUNTIF(J435:J441,"Yes")&lt;1,"Don't Know",_xlfn.IFS(J435="Yes",$A435,J436="Yes",$A436,J437="Yes",$A437,J438="Yes",$A438,J439="Yes",$A439,J440="Yes",$A440,J441="Yes",$A441))</f>
        <v>Auxiliary nurse midwife</v>
      </c>
      <c r="K434" s="443" t="str" cm="1">
        <f t="array" ref="K434">IF(COUNTIF(K435:K441,"Yes")&lt;1,"Don't Know",_xlfn.IFS(K435="Yes",$A435,K436="Yes",$A436,K437="Yes",$A437,K438="Yes",$A438,K439="Yes",$A439,K440="Yes",$A440,K441="Yes",$A441))</f>
        <v>Don't Know</v>
      </c>
      <c r="L434" s="443" t="str" cm="1">
        <f t="array" ref="L434">IF(COUNTIF(L435:L441,"Yes")&lt;1,"Don't Know",_xlfn.IFS(L435="Yes",$A435,L436="Yes",$A436,L437="Yes",$A437,L438="Yes",$A438,L439="Yes",$A439,L440="Yes",$A440,L441="Yes",$A441))</f>
        <v>Don't Know</v>
      </c>
      <c r="M434" s="443" t="str" cm="1">
        <f t="array" ref="M434">IF(COUNTIF(M435:M441,"Yes")&lt;1,"Don't Know",_xlfn.IFS(M435="Yes",$A435,M436="Yes",$A436,M437="Yes",$A437,M438="Yes",$A438,M439="Yes",$A439,M440="Yes",$A440,M441="Yes",$A441))</f>
        <v>Auxiliary nurse midwife</v>
      </c>
      <c r="N434" s="443" t="str" cm="1">
        <f t="array" ref="N434">IF(COUNTIF(N435:N441,"Yes")&lt;1,"Don't Know",_xlfn.IFS(N435="Yes",$A435,N436="Yes",$A436,N437="Yes",$A437,N438="Yes",$A438,N439="Yes",$A439,N440="Yes",$A440,N441="Yes",$A441))</f>
        <v>Doctor</v>
      </c>
      <c r="O434" s="443" t="str" cm="1">
        <f t="array" ref="O434">IF(COUNTIF(O435:O441,"Yes")&lt;1,"Don't Know",_xlfn.IFS(O435="Yes",$A435,O436="Yes",$A436,O437="Yes",$A437,O438="Yes",$A438,O439="Yes",$A439,O440="Yes",$A440,O441="Yes",$A441))</f>
        <v>Pharmacist</v>
      </c>
      <c r="P434" s="443" t="str" cm="1">
        <f t="array" ref="P434">IF(COUNTIF(P435:P441,"Yes")&lt;1,"Don't Know",_xlfn.IFS(P435="Yes",$A435,P436="Yes",$A436,P437="Yes",$A437,P438="Yes",$A438,P439="Yes",$A439,P440="Yes",$A440,P441="Yes",$A441))</f>
        <v>Don't Know</v>
      </c>
      <c r="Q434" s="443" t="str" cm="1">
        <f t="array" ref="Q434">IF(COUNTIF(Q435:Q441,"Yes")&lt;1,"Don't Know",_xlfn.IFS(Q435="Yes",$A435,Q436="Yes",$A436,Q437="Yes",$A437,Q438="Yes",$A438,Q439="Yes",$A439,Q440="Yes",$A440,Q441="Yes",$A441))</f>
        <v>Don't Know</v>
      </c>
      <c r="R434" s="443" t="str" cm="1">
        <f t="array" ref="R434">IF(COUNTIF(R435:R441,"Yes")&lt;1,"Don't Know",_xlfn.IFS(R435="Yes",$A435,R436="Yes",$A436,R437="Yes",$A437,R438="Yes",$A438,R439="Yes",$A439,R440="Yes",$A440,R441="Yes",$A441))</f>
        <v>Community health worker</v>
      </c>
      <c r="S434" s="443" t="str" cm="1">
        <f t="array" ref="S434">IF(COUNTIF(S435:S441,"Yes")&lt;1,"Don't Know",_xlfn.IFS(S435="Yes",$A435,S436="Yes",$A436,S437="Yes",$A437,S438="Yes",$A438,S439="Yes",$A439,S440="Yes",$A440,S441="Yes",$A441))</f>
        <v>Don't Know</v>
      </c>
      <c r="T434" s="443" t="str" cm="1">
        <f t="array" ref="T434">IF(COUNTIF(T435:T441,"Yes")&lt;1,"Don't Know",_xlfn.IFS(T435="Yes",$A435,T436="Yes",$A436,T437="Yes",$A437,T438="Yes",$A438,T439="Yes",$A439,T440="Yes",$A440,T441="Yes",$A441))</f>
        <v>Auxiliary nurse midwife</v>
      </c>
      <c r="U434" s="443" t="str" cm="1">
        <f t="array" ref="U434">IF(COUNTIF(U435:U441,"Yes")&lt;1,"Don't Know",_xlfn.IFS(U435="Yes",$A435,U436="Yes",$A436,U437="Yes",$A437,U438="Yes",$A438,U439="Yes",$A439,U440="Yes",$A440,U441="Yes",$A441))</f>
        <v>Clinical officer</v>
      </c>
      <c r="V434" s="443" t="str" cm="1">
        <f t="array" ref="V434">IF(COUNTIF(V435:V441,"Yes")&lt;1,"Don't Know",_xlfn.IFS(V435="Yes",$A435,V436="Yes",$A436,V437="Yes",$A437,V438="Yes",$A438,V439="Yes",$A439,V440="Yes",$A440,V441="Yes",$A441))</f>
        <v>Don't Know</v>
      </c>
      <c r="W434" s="443" t="str" cm="1">
        <f t="array" ref="W434">IF(COUNTIF(W435:W441,"Yes")&lt;1,"Don't Know",_xlfn.IFS(W435="Yes",$A435,W436="Yes",$A436,W437="Yes",$A437,W438="Yes",$A438,W439="Yes",$A439,W440="Yes",$A440,W441="Yes",$A441))</f>
        <v>Pharmacist</v>
      </c>
      <c r="X434" s="443" t="str" cm="1">
        <f t="array" ref="X434">IF(COUNTIF(X435:X441,"Yes")&lt;1,"Don't Know",_xlfn.IFS(X435="Yes",$A435,X436="Yes",$A436,X437="Yes",$A437,X438="Yes",$A438,X439="Yes",$A439,X440="Yes",$A440,X441="Yes",$A441))</f>
        <v>Community health worker</v>
      </c>
      <c r="Y434" s="443" t="str" cm="1">
        <f t="array" ref="Y434">IF(COUNTIF(Y435:Y441,"Yes")&lt;1,"Don't Know",_xlfn.IFS(Y435="Yes",$A435,Y436="Yes",$A436,Y437="Yes",$A437,Y438="Yes",$A438,Y439="Yes",$A439,Y440="Yes",$A440,Y441="Yes",$A441))</f>
        <v>Nurse</v>
      </c>
      <c r="Z434" s="443" t="str" cm="1">
        <f t="array" ref="Z434">IF(COUNTIF(Z435:Z441,"Yes")&lt;1,"Don't Know",_xlfn.IFS(Z435="Yes",$A435,Z436="Yes",$A436,Z437="Yes",$A437,Z438="Yes",$A438,Z439="Yes",$A439,Z440="Yes",$A440,Z441="Yes",$A441))</f>
        <v>Community health worker</v>
      </c>
      <c r="AA434" s="443" t="str" cm="1">
        <f t="array" ref="AA434">IF(COUNTIF(AA435:AA441,"Yes")&lt;1,"Don't Know",_xlfn.IFS(AA435="Yes",$A435,AA436="Yes",$A436,AA437="Yes",$A437,AA438="Yes",$A438,AA439="Yes",$A439,AA440="Yes",$A440,AA441="Yes",$A441))</f>
        <v>Don't Know</v>
      </c>
      <c r="AB434" s="443" t="str" cm="1">
        <f t="array" ref="AB434">IF(COUNTIF(AB435:AB441,"Yes")&lt;1,"Don't Know",_xlfn.IFS(AB435="Yes",$A435,AB436="Yes",$A436,AB437="Yes",$A437,AB438="Yes",$A438,AB439="Yes",$A439,AB440="Yes",$A440,AB441="Yes",$A441))</f>
        <v>Community health worker</v>
      </c>
      <c r="AC434" s="443" t="str" cm="1">
        <f t="array" ref="AC434">IF(COUNTIF(AC435:AC441,"Yes")&lt;1,"Don't Know",_xlfn.IFS(AC435="Yes",$A435,AC436="Yes",$A436,AC437="Yes",$A437,AC438="Yes",$A438,AC439="Yes",$A439,AC440="Yes",$A440,AC441="Yes",$A441))</f>
        <v>Community health worker</v>
      </c>
      <c r="AD434" s="443" t="str" cm="1">
        <f t="array" ref="AD434">IF(COUNTIF(AD435:AD441,"Yes")&lt;1,"Don't Know",_xlfn.IFS(AD435="Yes",$A435,AD436="Yes",$A436,AD437="Yes",$A437,AD438="Yes",$A438,AD439="Yes",$A439,AD440="Yes",$A440,AD441="Yes",$A441))</f>
        <v>Pharmacist</v>
      </c>
      <c r="AE434" s="443" t="str" cm="1">
        <f t="array" ref="AE434">IF(COUNTIF(AE435:AE441,"Yes")&lt;1,"Don't Know",_xlfn.IFS(AE435="Yes",$A435,AE436="Yes",$A436,AE437="Yes",$A437,AE438="Yes",$A438,AE439="Yes",$A439,AE440="Yes",$A440,AE441="Yes",$A441))</f>
        <v>Community health worker</v>
      </c>
      <c r="AF434" s="443" t="str" cm="1">
        <f t="array" ref="AF434">IF(COUNTIF(AF435:AF441,"Yes")&lt;1,"Don't Know",_xlfn.IFS(AF435="Yes",$A435,AF436="Yes",$A436,AF437="Yes",$A437,AF438="Yes",$A438,AF439="Yes",$A439,AF440="Yes",$A440,AF441="Yes",$A441))</f>
        <v>Pharmacist</v>
      </c>
      <c r="AG434" s="443" t="str" cm="1">
        <f t="array" ref="AG434">IF(COUNTIF(AG435:AG441,"Yes")&lt;1,"Don't Know",_xlfn.IFS(AG435="Yes",$A435,AG436="Yes",$A436,AG437="Yes",$A437,AG438="Yes",$A438,AG439="Yes",$A439,AG440="Yes",$A440,AG441="Yes",$A441))</f>
        <v>Community health worker</v>
      </c>
      <c r="AH434" s="443" t="str" cm="1">
        <f t="array" ref="AH434">IF(COUNTIF(AH435:AH441,"Yes")&lt;1,"Don't Know",_xlfn.IFS(AH435="Yes",$A435,AH436="Yes",$A436,AH437="Yes",$A437,AH438="Yes",$A438,AH439="Yes",$A439,AH440="Yes",$A440,AH441="Yes",$A441))</f>
        <v>Don't Know</v>
      </c>
      <c r="AI434" s="443" t="str" cm="1">
        <f t="array" ref="AI434">IF(COUNTIF(AI435:AI441,"Yes")&lt;1,"Don't Know",_xlfn.IFS(AI435="Yes",$A435,AI436="Yes",$A436,AI437="Yes",$A437,AI438="Yes",$A438,AI439="Yes",$A439,AI440="Yes",$A440,AI441="Yes",$A441))</f>
        <v>Pharmacist</v>
      </c>
      <c r="AJ434" s="443" t="str" cm="1">
        <f t="array" ref="AJ434">IF(COUNTIF(AJ435:AJ441,"Yes")&lt;1,"Don't Know",_xlfn.IFS(AJ435="Yes",$A435,AJ436="Yes",$A436,AJ437="Yes",$A437,AJ438="Yes",$A438,AJ439="Yes",$A439,AJ440="Yes",$A440,AJ441="Yes",$A441))</f>
        <v>Don't Know</v>
      </c>
      <c r="AK434" s="443" t="str" cm="1">
        <f t="array" ref="AK434">IF(COUNTIF(AK435:AK441,"Yes")&lt;1,"Don't Know",_xlfn.IFS(AK435="Yes",$A435,AK436="Yes",$A436,AK437="Yes",$A437,AK438="Yes",$A438,AK439="Yes",$A439,AK440="Yes",$A440,AK441="Yes",$A441))</f>
        <v>Don't Know</v>
      </c>
      <c r="AL434" s="443" t="str" cm="1">
        <f t="array" ref="AL434">IF(COUNTIF(AL435:AL441,"Yes")&lt;1,"Don't Know",_xlfn.IFS(AL435="Yes",$A435,AL436="Yes",$A436,AL437="Yes",$A437,AL438="Yes",$A438,AL439="Yes",$A439,AL440="Yes",$A440,AL441="Yes",$A441))</f>
        <v>Community health worker</v>
      </c>
      <c r="AM434" s="443" t="str" cm="1">
        <f t="array" ref="AM434">IF(COUNTIF(AM435:AM441,"Yes")&lt;1,"Don't Know",_xlfn.IFS(AM435="Yes",$A435,AM436="Yes",$A436,AM437="Yes",$A437,AM438="Yes",$A438,AM439="Yes",$A439,AM440="Yes",$A440,AM441="Yes",$A441))</f>
        <v>Auxiliary nurse</v>
      </c>
      <c r="AN434" s="443" t="str" cm="1">
        <f t="array" ref="AN434">IF(COUNTIF(AN435:AN441,"Yes")&lt;1,"Don't Know",_xlfn.IFS(AN435="Yes",$A435,AN436="Yes",$A436,AN437="Yes",$A437,AN438="Yes",$A438,AN439="Yes",$A439,AN440="Yes",$A440,AN441="Yes",$A441))</f>
        <v>Auxiliary nurse</v>
      </c>
      <c r="AO434" s="443" t="str" cm="1">
        <f t="array" ref="AO434">IF(COUNTIF(AO435:AO441,"Yes")&lt;1,"Don't Know",_xlfn.IFS(AO435="Yes",$A435,AO436="Yes",$A436,AO437="Yes",$A437,AO438="Yes",$A438,AO439="Yes",$A439,AO440="Yes",$A440,AO441="Yes",$A441))</f>
        <v>Community health worker</v>
      </c>
      <c r="AP434" s="443" t="str" cm="1">
        <f t="array" ref="AP434">IF(COUNTIF(AP435:AP441,"Yes")&lt;1,"Don't Know",_xlfn.IFS(AP435="Yes",$A435,AP436="Yes",$A436,AP437="Yes",$A437,AP438="Yes",$A438,AP439="Yes",$A439,AP440="Yes",$A440,AP441="Yes",$A441))</f>
        <v>Community health worker</v>
      </c>
      <c r="AQ434" s="443" t="str" cm="1">
        <f t="array" ref="AQ434">IF(COUNTIF(AQ435:AQ441,"Yes")&lt;1,"Don't Know",_xlfn.IFS(AQ435="Yes",$A435,AQ436="Yes",$A436,AQ437="Yes",$A437,AQ438="Yes",$A438,AQ439="Yes",$A439,AQ440="Yes",$A440,AQ441="Yes",$A441))</f>
        <v>Don't Know</v>
      </c>
      <c r="AR434" s="443" t="str" cm="1">
        <f t="array" ref="AR434">IF(COUNTIF(AR435:AR441,"Yes")&lt;1,"Don't Know",_xlfn.IFS(AR435="Yes",$A435,AR436="Yes",$A436,AR437="Yes",$A437,AR438="Yes",$A438,AR439="Yes",$A439,AR440="Yes",$A440,AR441="Yes",$A441))</f>
        <v>Don't Know</v>
      </c>
      <c r="AS434" s="443" t="str" cm="1">
        <f t="array" ref="AS434">IF(COUNTIF(AS435:AS441,"Yes")&lt;1,"Don't Know",_xlfn.IFS(AS435="Yes",$A435,AS436="Yes",$A436,AS437="Yes",$A437,AS438="Yes",$A438,AS439="Yes",$A439,AS440="Yes",$A440,AS441="Yes",$A441))</f>
        <v>Nurse</v>
      </c>
      <c r="AT434" s="443" t="str" cm="1">
        <f t="array" ref="AT434">IF(COUNTIF(AT435:AT441,"Yes")&lt;1,"Don't Know",_xlfn.IFS(AT435="Yes",$A435,AT436="Yes",$A436,AT437="Yes",$A437,AT438="Yes",$A438,AT439="Yes",$A439,AT440="Yes",$A440,AT441="Yes",$A441))</f>
        <v>Community health worker</v>
      </c>
    </row>
    <row r="435" spans="1:46" ht="15">
      <c r="A435" s="587" t="s">
        <v>474</v>
      </c>
      <c r="B435" s="300">
        <v>0.4642857142857143</v>
      </c>
      <c r="C435" s="375">
        <f t="shared" ref="C435:C441" si="255">COUNTIF(E435:AT435,"Yes")</f>
        <v>13</v>
      </c>
      <c r="D435" s="388">
        <f>SUM($C$435:$C$441)</f>
        <v>28</v>
      </c>
      <c r="E435" s="323" t="s">
        <v>381</v>
      </c>
      <c r="F435" s="325" t="s">
        <v>381</v>
      </c>
      <c r="G435" s="325" t="s">
        <v>381</v>
      </c>
      <c r="H435" s="325" t="s">
        <v>52</v>
      </c>
      <c r="I435" s="325" t="s">
        <v>52</v>
      </c>
      <c r="J435" s="325" t="s">
        <v>381</v>
      </c>
      <c r="K435" s="325" t="s">
        <v>381</v>
      </c>
      <c r="L435" s="459" t="s">
        <v>381</v>
      </c>
      <c r="M435" s="325" t="s">
        <v>381</v>
      </c>
      <c r="N435" s="325" t="s">
        <v>381</v>
      </c>
      <c r="O435" s="325" t="s">
        <v>381</v>
      </c>
      <c r="P435" s="325" t="s">
        <v>381</v>
      </c>
      <c r="Q435" s="325" t="s">
        <v>381</v>
      </c>
      <c r="R435" s="325" t="s">
        <v>52</v>
      </c>
      <c r="S435" s="325" t="s">
        <v>381</v>
      </c>
      <c r="T435" s="325" t="s">
        <v>381</v>
      </c>
      <c r="U435" s="459" t="s">
        <v>381</v>
      </c>
      <c r="V435" s="333" t="s">
        <v>381</v>
      </c>
      <c r="W435" s="323" t="s">
        <v>381</v>
      </c>
      <c r="X435" s="325" t="s">
        <v>52</v>
      </c>
      <c r="Y435" s="325" t="s">
        <v>381</v>
      </c>
      <c r="Z435" s="325" t="s">
        <v>52</v>
      </c>
      <c r="AA435" s="325" t="s">
        <v>381</v>
      </c>
      <c r="AB435" s="325" t="s">
        <v>52</v>
      </c>
      <c r="AC435" s="325" t="s">
        <v>52</v>
      </c>
      <c r="AD435" s="325" t="s">
        <v>381</v>
      </c>
      <c r="AE435" s="325" t="s">
        <v>52</v>
      </c>
      <c r="AF435" s="325" t="s">
        <v>381</v>
      </c>
      <c r="AG435" s="325" t="s">
        <v>52</v>
      </c>
      <c r="AH435" s="465" t="s">
        <v>381</v>
      </c>
      <c r="AI435" s="325" t="s">
        <v>381</v>
      </c>
      <c r="AJ435" s="325" t="s">
        <v>381</v>
      </c>
      <c r="AK435" s="325" t="s">
        <v>381</v>
      </c>
      <c r="AL435" s="325" t="s">
        <v>52</v>
      </c>
      <c r="AM435" s="325" t="s">
        <v>381</v>
      </c>
      <c r="AN435" s="325" t="s">
        <v>381</v>
      </c>
      <c r="AO435" s="325" t="s">
        <v>52</v>
      </c>
      <c r="AP435" s="325" t="s">
        <v>52</v>
      </c>
      <c r="AQ435" s="325" t="s">
        <v>381</v>
      </c>
      <c r="AR435" s="325" t="s">
        <v>381</v>
      </c>
      <c r="AS435" s="325" t="s">
        <v>381</v>
      </c>
      <c r="AT435" s="325" t="s">
        <v>52</v>
      </c>
    </row>
    <row r="436" spans="1:46" ht="15">
      <c r="A436" s="587" t="s">
        <v>475</v>
      </c>
      <c r="B436" s="300">
        <v>7.1428571428571425E-2</v>
      </c>
      <c r="C436" s="375">
        <f t="shared" si="255"/>
        <v>2</v>
      </c>
      <c r="D436" s="388">
        <f t="shared" ref="D436:D441" si="256">SUM($C$435:$C$441)</f>
        <v>28</v>
      </c>
      <c r="E436" s="323" t="s">
        <v>381</v>
      </c>
      <c r="F436" s="325" t="s">
        <v>381</v>
      </c>
      <c r="G436" s="325" t="s">
        <v>381</v>
      </c>
      <c r="H436" s="325" t="s">
        <v>381</v>
      </c>
      <c r="I436" s="325" t="s">
        <v>381</v>
      </c>
      <c r="J436" s="325" t="s">
        <v>381</v>
      </c>
      <c r="K436" s="325" t="s">
        <v>381</v>
      </c>
      <c r="L436" s="459" t="s">
        <v>381</v>
      </c>
      <c r="M436" s="325" t="s">
        <v>381</v>
      </c>
      <c r="N436" s="325" t="s">
        <v>381</v>
      </c>
      <c r="O436" s="325" t="s">
        <v>381</v>
      </c>
      <c r="P436" s="325" t="s">
        <v>381</v>
      </c>
      <c r="Q436" s="325" t="s">
        <v>381</v>
      </c>
      <c r="R436" s="325" t="s">
        <v>381</v>
      </c>
      <c r="S436" s="325" t="s">
        <v>381</v>
      </c>
      <c r="T436" s="325" t="s">
        <v>381</v>
      </c>
      <c r="U436" s="459" t="s">
        <v>381</v>
      </c>
      <c r="V436" s="333" t="s">
        <v>381</v>
      </c>
      <c r="W436" s="323" t="s">
        <v>381</v>
      </c>
      <c r="X436" s="325" t="s">
        <v>381</v>
      </c>
      <c r="Y436" s="325" t="s">
        <v>381</v>
      </c>
      <c r="Z436" s="325" t="s">
        <v>381</v>
      </c>
      <c r="AA436" s="325" t="s">
        <v>381</v>
      </c>
      <c r="AB436" s="325" t="s">
        <v>381</v>
      </c>
      <c r="AC436" s="325" t="s">
        <v>381</v>
      </c>
      <c r="AD436" s="325" t="s">
        <v>381</v>
      </c>
      <c r="AE436" s="325" t="s">
        <v>381</v>
      </c>
      <c r="AF436" s="325" t="s">
        <v>381</v>
      </c>
      <c r="AG436" s="325" t="s">
        <v>381</v>
      </c>
      <c r="AH436" s="465" t="s">
        <v>381</v>
      </c>
      <c r="AI436" s="325" t="s">
        <v>381</v>
      </c>
      <c r="AJ436" s="325" t="s">
        <v>381</v>
      </c>
      <c r="AK436" s="325" t="s">
        <v>381</v>
      </c>
      <c r="AL436" s="325" t="s">
        <v>381</v>
      </c>
      <c r="AM436" s="325" t="s">
        <v>52</v>
      </c>
      <c r="AN436" s="325" t="s">
        <v>52</v>
      </c>
      <c r="AO436" s="325" t="s">
        <v>381</v>
      </c>
      <c r="AP436" s="325" t="s">
        <v>381</v>
      </c>
      <c r="AQ436" s="325" t="s">
        <v>381</v>
      </c>
      <c r="AR436" s="325" t="s">
        <v>381</v>
      </c>
      <c r="AS436" s="325" t="s">
        <v>381</v>
      </c>
      <c r="AT436" s="325" t="s">
        <v>381</v>
      </c>
    </row>
    <row r="437" spans="1:46" ht="15">
      <c r="A437" s="587" t="s">
        <v>476</v>
      </c>
      <c r="B437" s="300">
        <v>0.10714285714285714</v>
      </c>
      <c r="C437" s="375">
        <f t="shared" si="255"/>
        <v>3</v>
      </c>
      <c r="D437" s="388">
        <f t="shared" si="256"/>
        <v>28</v>
      </c>
      <c r="E437" s="323" t="s">
        <v>381</v>
      </c>
      <c r="F437" s="325" t="s">
        <v>381</v>
      </c>
      <c r="G437" s="325" t="s">
        <v>381</v>
      </c>
      <c r="H437" s="325" t="s">
        <v>381</v>
      </c>
      <c r="I437" s="325" t="s">
        <v>381</v>
      </c>
      <c r="J437" s="325" t="s">
        <v>52</v>
      </c>
      <c r="K437" s="325" t="s">
        <v>381</v>
      </c>
      <c r="L437" s="459" t="s">
        <v>381</v>
      </c>
      <c r="M437" s="325" t="s">
        <v>52</v>
      </c>
      <c r="N437" s="325" t="s">
        <v>381</v>
      </c>
      <c r="O437" s="325" t="s">
        <v>381</v>
      </c>
      <c r="P437" s="325" t="s">
        <v>381</v>
      </c>
      <c r="Q437" s="325" t="s">
        <v>381</v>
      </c>
      <c r="R437" s="325" t="s">
        <v>381</v>
      </c>
      <c r="S437" s="325" t="s">
        <v>381</v>
      </c>
      <c r="T437" s="325" t="s">
        <v>52</v>
      </c>
      <c r="U437" s="459" t="s">
        <v>381</v>
      </c>
      <c r="V437" s="333" t="s">
        <v>381</v>
      </c>
      <c r="W437" s="323" t="s">
        <v>381</v>
      </c>
      <c r="X437" s="325" t="s">
        <v>381</v>
      </c>
      <c r="Y437" s="325" t="s">
        <v>381</v>
      </c>
      <c r="Z437" s="325" t="s">
        <v>381</v>
      </c>
      <c r="AA437" s="325" t="s">
        <v>381</v>
      </c>
      <c r="AB437" s="325" t="s">
        <v>381</v>
      </c>
      <c r="AC437" s="325" t="s">
        <v>381</v>
      </c>
      <c r="AD437" s="325" t="s">
        <v>381</v>
      </c>
      <c r="AE437" s="325" t="s">
        <v>381</v>
      </c>
      <c r="AF437" s="325" t="s">
        <v>381</v>
      </c>
      <c r="AG437" s="325" t="s">
        <v>381</v>
      </c>
      <c r="AH437" s="465" t="s">
        <v>381</v>
      </c>
      <c r="AI437" s="325" t="s">
        <v>381</v>
      </c>
      <c r="AJ437" s="325" t="s">
        <v>381</v>
      </c>
      <c r="AK437" s="325" t="s">
        <v>381</v>
      </c>
      <c r="AL437" s="325" t="s">
        <v>381</v>
      </c>
      <c r="AM437" s="325" t="s">
        <v>381</v>
      </c>
      <c r="AN437" s="325" t="s">
        <v>381</v>
      </c>
      <c r="AO437" s="325" t="s">
        <v>381</v>
      </c>
      <c r="AP437" s="325" t="s">
        <v>381</v>
      </c>
      <c r="AQ437" s="325" t="s">
        <v>381</v>
      </c>
      <c r="AR437" s="325" t="s">
        <v>381</v>
      </c>
      <c r="AS437" s="325" t="s">
        <v>381</v>
      </c>
      <c r="AT437" s="325" t="s">
        <v>381</v>
      </c>
    </row>
    <row r="438" spans="1:46" ht="15">
      <c r="A438" s="587" t="s">
        <v>152</v>
      </c>
      <c r="B438" s="300">
        <v>7.1428571428571425E-2</v>
      </c>
      <c r="C438" s="375">
        <f t="shared" si="255"/>
        <v>2</v>
      </c>
      <c r="D438" s="388">
        <f t="shared" si="256"/>
        <v>28</v>
      </c>
      <c r="E438" s="323" t="s">
        <v>381</v>
      </c>
      <c r="F438" s="325" t="s">
        <v>381</v>
      </c>
      <c r="G438" s="325" t="s">
        <v>381</v>
      </c>
      <c r="H438" s="325" t="s">
        <v>381</v>
      </c>
      <c r="I438" s="325" t="s">
        <v>381</v>
      </c>
      <c r="J438" s="325" t="s">
        <v>381</v>
      </c>
      <c r="K438" s="325" t="s">
        <v>381</v>
      </c>
      <c r="L438" s="459" t="s">
        <v>381</v>
      </c>
      <c r="M438" s="325" t="s">
        <v>381</v>
      </c>
      <c r="N438" s="325" t="s">
        <v>381</v>
      </c>
      <c r="O438" s="325" t="s">
        <v>381</v>
      </c>
      <c r="P438" s="325" t="s">
        <v>381</v>
      </c>
      <c r="Q438" s="325" t="s">
        <v>381</v>
      </c>
      <c r="R438" s="325" t="s">
        <v>381</v>
      </c>
      <c r="S438" s="325" t="s">
        <v>381</v>
      </c>
      <c r="T438" s="325" t="s">
        <v>381</v>
      </c>
      <c r="U438" s="459" t="s">
        <v>381</v>
      </c>
      <c r="V438" s="333" t="s">
        <v>381</v>
      </c>
      <c r="W438" s="323" t="s">
        <v>381</v>
      </c>
      <c r="X438" s="325" t="s">
        <v>381</v>
      </c>
      <c r="Y438" s="325" t="s">
        <v>52</v>
      </c>
      <c r="Z438" s="325" t="s">
        <v>381</v>
      </c>
      <c r="AA438" s="325" t="s">
        <v>381</v>
      </c>
      <c r="AB438" s="325" t="s">
        <v>381</v>
      </c>
      <c r="AC438" s="325" t="s">
        <v>381</v>
      </c>
      <c r="AD438" s="325" t="s">
        <v>381</v>
      </c>
      <c r="AE438" s="325" t="s">
        <v>381</v>
      </c>
      <c r="AF438" s="325" t="s">
        <v>381</v>
      </c>
      <c r="AG438" s="325" t="s">
        <v>381</v>
      </c>
      <c r="AH438" s="465" t="s">
        <v>381</v>
      </c>
      <c r="AI438" s="325" t="s">
        <v>381</v>
      </c>
      <c r="AJ438" s="325" t="s">
        <v>381</v>
      </c>
      <c r="AK438" s="325" t="s">
        <v>381</v>
      </c>
      <c r="AL438" s="325" t="s">
        <v>381</v>
      </c>
      <c r="AM438" s="325" t="s">
        <v>381</v>
      </c>
      <c r="AN438" s="325" t="s">
        <v>381</v>
      </c>
      <c r="AO438" s="325" t="s">
        <v>381</v>
      </c>
      <c r="AP438" s="325" t="s">
        <v>381</v>
      </c>
      <c r="AQ438" s="325" t="s">
        <v>381</v>
      </c>
      <c r="AR438" s="325" t="s">
        <v>381</v>
      </c>
      <c r="AS438" s="325" t="s">
        <v>52</v>
      </c>
      <c r="AT438" s="325" t="s">
        <v>381</v>
      </c>
    </row>
    <row r="439" spans="1:46" ht="15">
      <c r="A439" s="387" t="s">
        <v>153</v>
      </c>
      <c r="B439" s="300">
        <v>0.21428571428571427</v>
      </c>
      <c r="C439" s="375">
        <f t="shared" si="255"/>
        <v>6</v>
      </c>
      <c r="D439" s="388">
        <f t="shared" si="256"/>
        <v>28</v>
      </c>
      <c r="E439" s="323" t="s">
        <v>381</v>
      </c>
      <c r="F439" s="325" t="s">
        <v>52</v>
      </c>
      <c r="G439" s="325" t="s">
        <v>381</v>
      </c>
      <c r="H439" s="325" t="s">
        <v>381</v>
      </c>
      <c r="I439" s="325" t="s">
        <v>381</v>
      </c>
      <c r="J439" s="325" t="s">
        <v>381</v>
      </c>
      <c r="K439" s="325" t="s">
        <v>381</v>
      </c>
      <c r="L439" s="459" t="s">
        <v>381</v>
      </c>
      <c r="M439" s="325" t="s">
        <v>381</v>
      </c>
      <c r="N439" s="325" t="s">
        <v>381</v>
      </c>
      <c r="O439" s="325" t="s">
        <v>52</v>
      </c>
      <c r="P439" s="325" t="s">
        <v>381</v>
      </c>
      <c r="Q439" s="325" t="s">
        <v>381</v>
      </c>
      <c r="R439" s="325" t="s">
        <v>381</v>
      </c>
      <c r="S439" s="325" t="s">
        <v>381</v>
      </c>
      <c r="T439" s="325" t="s">
        <v>381</v>
      </c>
      <c r="U439" s="459" t="s">
        <v>381</v>
      </c>
      <c r="V439" s="333" t="s">
        <v>381</v>
      </c>
      <c r="W439" s="323" t="s">
        <v>52</v>
      </c>
      <c r="X439" s="325" t="s">
        <v>381</v>
      </c>
      <c r="Y439" s="325" t="s">
        <v>381</v>
      </c>
      <c r="Z439" s="325" t="s">
        <v>381</v>
      </c>
      <c r="AA439" s="325" t="s">
        <v>381</v>
      </c>
      <c r="AB439" s="325" t="s">
        <v>381</v>
      </c>
      <c r="AC439" s="325" t="s">
        <v>381</v>
      </c>
      <c r="AD439" s="325" t="s">
        <v>52</v>
      </c>
      <c r="AE439" s="325" t="s">
        <v>381</v>
      </c>
      <c r="AF439" s="325" t="s">
        <v>52</v>
      </c>
      <c r="AG439" s="325" t="s">
        <v>381</v>
      </c>
      <c r="AH439" s="465" t="s">
        <v>381</v>
      </c>
      <c r="AI439" s="325" t="s">
        <v>52</v>
      </c>
      <c r="AJ439" s="325" t="s">
        <v>381</v>
      </c>
      <c r="AK439" s="325" t="s">
        <v>381</v>
      </c>
      <c r="AL439" s="325" t="s">
        <v>381</v>
      </c>
      <c r="AM439" s="325" t="s">
        <v>381</v>
      </c>
      <c r="AN439" s="325" t="s">
        <v>381</v>
      </c>
      <c r="AO439" s="325" t="s">
        <v>381</v>
      </c>
      <c r="AP439" s="325" t="s">
        <v>381</v>
      </c>
      <c r="AQ439" s="325" t="s">
        <v>381</v>
      </c>
      <c r="AR439" s="325" t="s">
        <v>381</v>
      </c>
      <c r="AS439" s="325" t="s">
        <v>381</v>
      </c>
      <c r="AT439" s="325" t="s">
        <v>381</v>
      </c>
    </row>
    <row r="440" spans="1:46" ht="15">
      <c r="A440" s="587" t="s">
        <v>477</v>
      </c>
      <c r="B440" s="300">
        <v>3.5714285714285712E-2</v>
      </c>
      <c r="C440" s="375">
        <f t="shared" si="255"/>
        <v>1</v>
      </c>
      <c r="D440" s="388">
        <f t="shared" si="256"/>
        <v>28</v>
      </c>
      <c r="E440" s="323" t="s">
        <v>381</v>
      </c>
      <c r="F440" s="325" t="s">
        <v>381</v>
      </c>
      <c r="G440" s="325" t="s">
        <v>381</v>
      </c>
      <c r="H440" s="325" t="s">
        <v>381</v>
      </c>
      <c r="I440" s="325" t="s">
        <v>381</v>
      </c>
      <c r="J440" s="325" t="s">
        <v>381</v>
      </c>
      <c r="K440" s="325" t="s">
        <v>381</v>
      </c>
      <c r="L440" s="459" t="s">
        <v>381</v>
      </c>
      <c r="M440" s="325" t="s">
        <v>381</v>
      </c>
      <c r="N440" s="325" t="s">
        <v>381</v>
      </c>
      <c r="O440" s="325" t="s">
        <v>381</v>
      </c>
      <c r="P440" s="325" t="s">
        <v>381</v>
      </c>
      <c r="Q440" s="325" t="s">
        <v>381</v>
      </c>
      <c r="R440" s="325" t="s">
        <v>381</v>
      </c>
      <c r="S440" s="325" t="s">
        <v>381</v>
      </c>
      <c r="T440" s="325" t="s">
        <v>381</v>
      </c>
      <c r="U440" s="459" t="s">
        <v>52</v>
      </c>
      <c r="V440" s="333" t="s">
        <v>381</v>
      </c>
      <c r="W440" s="323" t="s">
        <v>381</v>
      </c>
      <c r="X440" s="325" t="s">
        <v>381</v>
      </c>
      <c r="Y440" s="325" t="s">
        <v>381</v>
      </c>
      <c r="Z440" s="325" t="s">
        <v>381</v>
      </c>
      <c r="AA440" s="325" t="s">
        <v>381</v>
      </c>
      <c r="AB440" s="325" t="s">
        <v>381</v>
      </c>
      <c r="AC440" s="325" t="s">
        <v>381</v>
      </c>
      <c r="AD440" s="325" t="s">
        <v>381</v>
      </c>
      <c r="AE440" s="325" t="s">
        <v>381</v>
      </c>
      <c r="AF440" s="325" t="s">
        <v>381</v>
      </c>
      <c r="AG440" s="325" t="s">
        <v>381</v>
      </c>
      <c r="AH440" s="465" t="s">
        <v>381</v>
      </c>
      <c r="AI440" s="325" t="s">
        <v>381</v>
      </c>
      <c r="AJ440" s="325" t="s">
        <v>381</v>
      </c>
      <c r="AK440" s="325" t="s">
        <v>381</v>
      </c>
      <c r="AL440" s="325" t="s">
        <v>381</v>
      </c>
      <c r="AM440" s="325" t="s">
        <v>381</v>
      </c>
      <c r="AN440" s="325" t="s">
        <v>381</v>
      </c>
      <c r="AO440" s="325" t="s">
        <v>381</v>
      </c>
      <c r="AP440" s="325" t="s">
        <v>381</v>
      </c>
      <c r="AQ440" s="325" t="s">
        <v>381</v>
      </c>
      <c r="AR440" s="325" t="s">
        <v>381</v>
      </c>
      <c r="AS440" s="325" t="s">
        <v>381</v>
      </c>
      <c r="AT440" s="325" t="s">
        <v>381</v>
      </c>
    </row>
    <row r="441" spans="1:46" ht="15">
      <c r="A441" s="592" t="s">
        <v>154</v>
      </c>
      <c r="B441" s="300">
        <v>3.5714285714285712E-2</v>
      </c>
      <c r="C441" s="375">
        <f t="shared" si="255"/>
        <v>1</v>
      </c>
      <c r="D441" s="388">
        <f t="shared" si="256"/>
        <v>28</v>
      </c>
      <c r="E441" s="323" t="s">
        <v>381</v>
      </c>
      <c r="F441" s="325" t="s">
        <v>381</v>
      </c>
      <c r="G441" s="325" t="s">
        <v>381</v>
      </c>
      <c r="H441" s="325" t="s">
        <v>381</v>
      </c>
      <c r="I441" s="325" t="s">
        <v>381</v>
      </c>
      <c r="J441" s="325" t="s">
        <v>381</v>
      </c>
      <c r="K441" s="325" t="s">
        <v>381</v>
      </c>
      <c r="L441" s="459" t="s">
        <v>381</v>
      </c>
      <c r="M441" s="325" t="s">
        <v>381</v>
      </c>
      <c r="N441" s="325" t="s">
        <v>52</v>
      </c>
      <c r="O441" s="325" t="s">
        <v>381</v>
      </c>
      <c r="P441" s="325" t="s">
        <v>381</v>
      </c>
      <c r="Q441" s="325" t="s">
        <v>381</v>
      </c>
      <c r="R441" s="325" t="s">
        <v>381</v>
      </c>
      <c r="S441" s="325" t="s">
        <v>381</v>
      </c>
      <c r="T441" s="325" t="s">
        <v>381</v>
      </c>
      <c r="U441" s="459" t="s">
        <v>381</v>
      </c>
      <c r="V441" s="333" t="s">
        <v>381</v>
      </c>
      <c r="W441" s="323" t="s">
        <v>381</v>
      </c>
      <c r="X441" s="325" t="s">
        <v>381</v>
      </c>
      <c r="Y441" s="325" t="s">
        <v>381</v>
      </c>
      <c r="Z441" s="325" t="s">
        <v>381</v>
      </c>
      <c r="AA441" s="325" t="s">
        <v>381</v>
      </c>
      <c r="AB441" s="325" t="s">
        <v>381</v>
      </c>
      <c r="AC441" s="325" t="s">
        <v>381</v>
      </c>
      <c r="AD441" s="325" t="s">
        <v>381</v>
      </c>
      <c r="AE441" s="325" t="s">
        <v>381</v>
      </c>
      <c r="AF441" s="325" t="s">
        <v>381</v>
      </c>
      <c r="AG441" s="325" t="s">
        <v>381</v>
      </c>
      <c r="AH441" s="465" t="s">
        <v>381</v>
      </c>
      <c r="AI441" s="325" t="s">
        <v>381</v>
      </c>
      <c r="AJ441" s="325" t="s">
        <v>381</v>
      </c>
      <c r="AK441" s="325" t="s">
        <v>381</v>
      </c>
      <c r="AL441" s="325" t="s">
        <v>381</v>
      </c>
      <c r="AM441" s="325" t="s">
        <v>381</v>
      </c>
      <c r="AN441" s="325" t="s">
        <v>381</v>
      </c>
      <c r="AO441" s="325" t="s">
        <v>381</v>
      </c>
      <c r="AP441" s="325" t="s">
        <v>381</v>
      </c>
      <c r="AQ441" s="325" t="s">
        <v>381</v>
      </c>
      <c r="AR441" s="325" t="s">
        <v>381</v>
      </c>
      <c r="AS441" s="325" t="s">
        <v>381</v>
      </c>
      <c r="AT441" s="325" t="s">
        <v>381</v>
      </c>
    </row>
    <row r="442" spans="1:46" ht="15">
      <c r="A442" s="583" t="s">
        <v>499</v>
      </c>
      <c r="B442" s="535"/>
      <c r="C442" s="535"/>
      <c r="D442" s="536"/>
      <c r="E442" s="535"/>
      <c r="F442" s="443" t="str" cm="1">
        <f t="array" ref="F442">IF(COUNTIF(F443:F449,"Yes")&lt;1,"Don't Know",_xlfn.IFS(F443="Yes",$A443,F444="Yes",$A444,F445="Yes",$A445,F446="Yes",$A446,F447="Yes",$A447,F448="Yes",$A448,F449="Yes",$A449))</f>
        <v>Pharmacist</v>
      </c>
      <c r="G442" s="443" t="str" cm="1">
        <f t="array" ref="G442">IF(COUNTIF(G443:G449,"Yes")&lt;1,"Don't Know",_xlfn.IFS(G443="Yes",$A443,G444="Yes",$A444,G445="Yes",$A445,G446="Yes",$A446,G447="Yes",$A447,G448="Yes",$A448,G449="Yes",$A449))</f>
        <v>Community health worker</v>
      </c>
      <c r="H442" s="443" t="str" cm="1">
        <f t="array" ref="H442">IF(COUNTIF(H443:H449,"Yes")&lt;1,"Don't Know",_xlfn.IFS(H443="Yes",$A443,H444="Yes",$A444,H445="Yes",$A445,H446="Yes",$A446,H447="Yes",$A447,H448="Yes",$A448,H449="Yes",$A449))</f>
        <v>Auxiliary nurse midwife</v>
      </c>
      <c r="I442" s="443" t="str" cm="1">
        <f t="array" ref="I442">IF(COUNTIF(I443:I449,"Yes")&lt;1,"Don't Know",_xlfn.IFS(I443="Yes",$A443,I444="Yes",$A444,I445="Yes",$A445,I446="Yes",$A446,I447="Yes",$A447,I448="Yes",$A448,I449="Yes",$A449))</f>
        <v>Nurse</v>
      </c>
      <c r="J442" s="443" t="str" cm="1">
        <f t="array" ref="J442">IF(COUNTIF(J443:J449,"Yes")&lt;1,"Don't Know",_xlfn.IFS(J443="Yes",$A443,J444="Yes",$A444,J445="Yes",$A445,J446="Yes",$A446,J447="Yes",$A447,J448="Yes",$A448,J449="Yes",$A449))</f>
        <v>Auxiliary nurse midwife</v>
      </c>
      <c r="K442" s="443" t="str" cm="1">
        <f t="array" ref="K442">IF(COUNTIF(K443:K449,"Yes")&lt;1,"Don't Know",_xlfn.IFS(K443="Yes",$A443,K444="Yes",$A444,K445="Yes",$A445,K446="Yes",$A446,K447="Yes",$A447,K448="Yes",$A448,K449="Yes",$A449))</f>
        <v>Auxiliary nurse</v>
      </c>
      <c r="L442" s="443" t="str" cm="1">
        <f t="array" ref="L442">IF(COUNTIF(L443:L449,"Yes")&lt;1,"Don't Know",_xlfn.IFS(L443="Yes",$A443,L444="Yes",$A444,L445="Yes",$A445,L446="Yes",$A446,L447="Yes",$A447,L448="Yes",$A448,L449="Yes",$A449))</f>
        <v>Nurse</v>
      </c>
      <c r="M442" s="443" t="str" cm="1">
        <f t="array" ref="M442">IF(COUNTIF(M443:M449,"Yes")&lt;1,"Don't Know",_xlfn.IFS(M443="Yes",$A443,M444="Yes",$A444,M445="Yes",$A445,M446="Yes",$A446,M447="Yes",$A447,M448="Yes",$A448,M449="Yes",$A449))</f>
        <v>Auxiliary nurse midwife</v>
      </c>
      <c r="N442" s="443" t="str" cm="1">
        <f t="array" ref="N442">IF(COUNTIF(N443:N449,"Yes")&lt;1,"Don't Know",_xlfn.IFS(N443="Yes",$A443,N444="Yes",$A444,N445="Yes",$A445,N446="Yes",$A446,N447="Yes",$A447,N448="Yes",$A448,N449="Yes",$A449))</f>
        <v>Doctor</v>
      </c>
      <c r="O442" s="443" t="str" cm="1">
        <f t="array" ref="O442">IF(COUNTIF(O443:O449,"Yes")&lt;1,"Don't Know",_xlfn.IFS(O443="Yes",$A443,O444="Yes",$A444,O445="Yes",$A445,O446="Yes",$A446,O447="Yes",$A447,O448="Yes",$A448,O449="Yes",$A449))</f>
        <v>Pharmacist</v>
      </c>
      <c r="P442" s="443" t="str" cm="1">
        <f t="array" ref="P442">IF(COUNTIF(P443:P449,"Yes")&lt;1,"Don't Know",_xlfn.IFS(P443="Yes",$A443,P444="Yes",$A444,P445="Yes",$A445,P446="Yes",$A446,P447="Yes",$A447,P448="Yes",$A448,P449="Yes",$A449))</f>
        <v>Pharmacist</v>
      </c>
      <c r="Q442" s="443" t="str" cm="1">
        <f t="array" ref="Q442">IF(COUNTIF(Q443:Q449,"Yes")&lt;1,"Don't Know",_xlfn.IFS(Q443="Yes",$A443,Q444="Yes",$A444,Q445="Yes",$A445,Q446="Yes",$A446,Q447="Yes",$A447,Q448="Yes",$A448,Q449="Yes",$A449))</f>
        <v>Nurse</v>
      </c>
      <c r="R442" s="443" t="str" cm="1">
        <f t="array" ref="R442">IF(COUNTIF(R443:R449,"Yes")&lt;1,"Don't Know",_xlfn.IFS(R443="Yes",$A443,R444="Yes",$A444,R445="Yes",$A445,R446="Yes",$A446,R447="Yes",$A447,R448="Yes",$A448,R449="Yes",$A449))</f>
        <v>Community health worker</v>
      </c>
      <c r="S442" s="443" t="str" cm="1">
        <f t="array" ref="S442">IF(COUNTIF(S443:S449,"Yes")&lt;1,"Don't Know",_xlfn.IFS(S443="Yes",$A443,S444="Yes",$A444,S445="Yes",$A445,S446="Yes",$A446,S447="Yes",$A447,S448="Yes",$A448,S449="Yes",$A449))</f>
        <v>Community health worker</v>
      </c>
      <c r="T442" s="443" t="str" cm="1">
        <f t="array" ref="T442">IF(COUNTIF(T443:T449,"Yes")&lt;1,"Don't Know",_xlfn.IFS(T443="Yes",$A443,T444="Yes",$A444,T445="Yes",$A445,T446="Yes",$A446,T447="Yes",$A447,T448="Yes",$A448,T449="Yes",$A449))</f>
        <v>Auxiliary nurse midwife</v>
      </c>
      <c r="U442" s="443" t="str" cm="1">
        <f t="array" ref="U442">IF(COUNTIF(U443:U449,"Yes")&lt;1,"Don't Know",_xlfn.IFS(U443="Yes",$A443,U444="Yes",$A444,U445="Yes",$A445,U446="Yes",$A446,U447="Yes",$A447,U448="Yes",$A448,U449="Yes",$A449))</f>
        <v>Clinical officer</v>
      </c>
      <c r="V442" s="443" t="str" cm="1">
        <f t="array" ref="V442">IF(COUNTIF(V443:V449,"Yes")&lt;1,"Don't Know",_xlfn.IFS(V443="Yes",$A443,V444="Yes",$A444,V445="Yes",$A445,V446="Yes",$A446,V447="Yes",$A447,V448="Yes",$A448,V449="Yes",$A449))</f>
        <v>Don't Know</v>
      </c>
      <c r="W442" s="443" t="str" cm="1">
        <f t="array" ref="W442">IF(COUNTIF(W443:W449,"Yes")&lt;1,"Don't Know",_xlfn.IFS(W443="Yes",$A443,W444="Yes",$A444,W445="Yes",$A445,W446="Yes",$A446,W447="Yes",$A447,W448="Yes",$A448,W449="Yes",$A449))</f>
        <v>Pharmacist</v>
      </c>
      <c r="X442" s="443" t="str" cm="1">
        <f t="array" ref="X442">IF(COUNTIF(X443:X449,"Yes")&lt;1,"Don't Know",_xlfn.IFS(X443="Yes",$A443,X444="Yes",$A444,X445="Yes",$A445,X446="Yes",$A446,X447="Yes",$A447,X448="Yes",$A448,X449="Yes",$A449))</f>
        <v>Community health worker</v>
      </c>
      <c r="Y442" s="443" t="str" cm="1">
        <f t="array" ref="Y442">IF(COUNTIF(Y443:Y449,"Yes")&lt;1,"Don't Know",_xlfn.IFS(Y443="Yes",$A443,Y444="Yes",$A444,Y445="Yes",$A445,Y446="Yes",$A446,Y447="Yes",$A447,Y448="Yes",$A448,Y449="Yes",$A449))</f>
        <v>Pharmacist</v>
      </c>
      <c r="Z442" s="443" t="str" cm="1">
        <f t="array" ref="Z442">IF(COUNTIF(Z443:Z449,"Yes")&lt;1,"Don't Know",_xlfn.IFS(Z443="Yes",$A443,Z444="Yes",$A444,Z445="Yes",$A445,Z446="Yes",$A446,Z447="Yes",$A447,Z448="Yes",$A448,Z449="Yes",$A449))</f>
        <v>Nurse</v>
      </c>
      <c r="AA442" s="443" t="str" cm="1">
        <f t="array" ref="AA442">IF(COUNTIF(AA443:AA449,"Yes")&lt;1,"Don't Know",_xlfn.IFS(AA443="Yes",$A443,AA444="Yes",$A444,AA445="Yes",$A445,AA446="Yes",$A446,AA447="Yes",$A447,AA448="Yes",$A448,AA449="Yes",$A449))</f>
        <v>Auxiliary nurse midwife</v>
      </c>
      <c r="AB442" s="443" t="str" cm="1">
        <f t="array" ref="AB442">IF(COUNTIF(AB443:AB449,"Yes")&lt;1,"Don't Know",_xlfn.IFS(AB443="Yes",$A443,AB444="Yes",$A444,AB445="Yes",$A445,AB446="Yes",$A446,AB447="Yes",$A447,AB448="Yes",$A448,AB449="Yes",$A449))</f>
        <v>Nurse</v>
      </c>
      <c r="AC442" s="443" t="str" cm="1">
        <f t="array" ref="AC442">IF(COUNTIF(AC443:AC449,"Yes")&lt;1,"Don't Know",_xlfn.IFS(AC443="Yes",$A443,AC444="Yes",$A444,AC445="Yes",$A445,AC446="Yes",$A446,AC447="Yes",$A447,AC448="Yes",$A448,AC449="Yes",$A449))</f>
        <v>Pharmacist</v>
      </c>
      <c r="AD442" s="443" t="str" cm="1">
        <f t="array" ref="AD442">IF(COUNTIF(AD443:AD449,"Yes")&lt;1,"Don't Know",_xlfn.IFS(AD443="Yes",$A443,AD444="Yes",$A444,AD445="Yes",$A445,AD446="Yes",$A446,AD447="Yes",$A447,AD448="Yes",$A448,AD449="Yes",$A449))</f>
        <v>Auxiliary nurse midwife</v>
      </c>
      <c r="AE442" s="443" t="str" cm="1">
        <f t="array" ref="AE442">IF(COUNTIF(AE443:AE449,"Yes")&lt;1,"Don't Know",_xlfn.IFS(AE443="Yes",$A443,AE444="Yes",$A444,AE445="Yes",$A445,AE446="Yes",$A446,AE447="Yes",$A447,AE448="Yes",$A448,AE449="Yes",$A449))</f>
        <v>Community health worker</v>
      </c>
      <c r="AF442" s="443" t="str" cm="1">
        <f t="array" ref="AF442">IF(COUNTIF(AF443:AF449,"Yes")&lt;1,"Don't Know",_xlfn.IFS(AF443="Yes",$A443,AF444="Yes",$A444,AF445="Yes",$A445,AF446="Yes",$A446,AF447="Yes",$A447,AF448="Yes",$A448,AF449="Yes",$A449))</f>
        <v>Pharmacist</v>
      </c>
      <c r="AG442" s="443" t="str" cm="1">
        <f t="array" ref="AG442">IF(COUNTIF(AG443:AG449,"Yes")&lt;1,"Don't Know",_xlfn.IFS(AG443="Yes",$A443,AG444="Yes",$A444,AG445="Yes",$A445,AG446="Yes",$A446,AG447="Yes",$A447,AG448="Yes",$A448,AG449="Yes",$A449))</f>
        <v>Community health worker</v>
      </c>
      <c r="AH442" s="443" t="str" cm="1">
        <f t="array" ref="AH442">IF(COUNTIF(AH443:AH449,"Yes")&lt;1,"Don't Know",_xlfn.IFS(AH443="Yes",$A443,AH444="Yes",$A444,AH445="Yes",$A445,AH446="Yes",$A446,AH447="Yes",$A447,AH448="Yes",$A448,AH449="Yes",$A449))</f>
        <v>Auxiliary nurse</v>
      </c>
      <c r="AI442" s="443" t="str" cm="1">
        <f t="array" ref="AI442">IF(COUNTIF(AI443:AI449,"Yes")&lt;1,"Don't Know",_xlfn.IFS(AI443="Yes",$A443,AI444="Yes",$A444,AI445="Yes",$A445,AI446="Yes",$A446,AI447="Yes",$A447,AI448="Yes",$A448,AI449="Yes",$A449))</f>
        <v>Pharmacist</v>
      </c>
      <c r="AJ442" s="443" t="str" cm="1">
        <f t="array" ref="AJ442">IF(COUNTIF(AJ443:AJ449,"Yes")&lt;1,"Don't Know",_xlfn.IFS(AJ443="Yes",$A443,AJ444="Yes",$A444,AJ445="Yes",$A445,AJ446="Yes",$A446,AJ447="Yes",$A447,AJ448="Yes",$A448,AJ449="Yes",$A449))</f>
        <v>Don't Know</v>
      </c>
      <c r="AK442" s="443" t="str" cm="1">
        <f t="array" ref="AK442">IF(COUNTIF(AK443:AK449,"Yes")&lt;1,"Don't Know",_xlfn.IFS(AK443="Yes",$A443,AK444="Yes",$A444,AK445="Yes",$A445,AK446="Yes",$A446,AK447="Yes",$A447,AK448="Yes",$A448,AK449="Yes",$A449))</f>
        <v>Nurse</v>
      </c>
      <c r="AL442" s="443" t="str" cm="1">
        <f t="array" ref="AL442">IF(COUNTIF(AL443:AL449,"Yes")&lt;1,"Don't Know",_xlfn.IFS(AL443="Yes",$A443,AL444="Yes",$A444,AL445="Yes",$A445,AL446="Yes",$A446,AL447="Yes",$A447,AL448="Yes",$A448,AL449="Yes",$A449))</f>
        <v>Auxiliary nurse midwife</v>
      </c>
      <c r="AM442" s="443" t="str" cm="1">
        <f t="array" ref="AM442">IF(COUNTIF(AM443:AM449,"Yes")&lt;1,"Don't Know",_xlfn.IFS(AM443="Yes",$A443,AM444="Yes",$A444,AM445="Yes",$A445,AM446="Yes",$A446,AM447="Yes",$A447,AM448="Yes",$A448,AM449="Yes",$A449))</f>
        <v>Nurse</v>
      </c>
      <c r="AN442" s="443" t="str" cm="1">
        <f t="array" ref="AN442">IF(COUNTIF(AN443:AN449,"Yes")&lt;1,"Don't Know",_xlfn.IFS(AN443="Yes",$A443,AN444="Yes",$A444,AN445="Yes",$A445,AN446="Yes",$A446,AN447="Yes",$A447,AN448="Yes",$A448,AN449="Yes",$A449))</f>
        <v>Auxiliary nurse</v>
      </c>
      <c r="AO442" s="443" t="str" cm="1">
        <f t="array" ref="AO442">IF(COUNTIF(AO443:AO449,"Yes")&lt;1,"Don't Know",_xlfn.IFS(AO443="Yes",$A443,AO444="Yes",$A444,AO445="Yes",$A445,AO446="Yes",$A446,AO447="Yes",$A447,AO448="Yes",$A448,AO449="Yes",$A449))</f>
        <v>Community health worker</v>
      </c>
      <c r="AP442" s="443" t="str" cm="1">
        <f t="array" ref="AP442">IF(COUNTIF(AP443:AP449,"Yes")&lt;1,"Don't Know",_xlfn.IFS(AP443="Yes",$A443,AP444="Yes",$A444,AP445="Yes",$A445,AP446="Yes",$A446,AP447="Yes",$A447,AP448="Yes",$A448,AP449="Yes",$A449))</f>
        <v>Auxiliary nurse</v>
      </c>
      <c r="AQ442" s="443" t="str" cm="1">
        <f t="array" ref="AQ442">IF(COUNTIF(AQ443:AQ449,"Yes")&lt;1,"Don't Know",_xlfn.IFS(AQ443="Yes",$A443,AQ444="Yes",$A444,AQ445="Yes",$A445,AQ446="Yes",$A446,AQ447="Yes",$A447,AQ448="Yes",$A448,AQ449="Yes",$A449))</f>
        <v>Nurse</v>
      </c>
      <c r="AR442" s="443" t="str" cm="1">
        <f t="array" ref="AR442">IF(COUNTIF(AR443:AR449,"Yes")&lt;1,"Don't Know",_xlfn.IFS(AR443="Yes",$A443,AR444="Yes",$A444,AR445="Yes",$A445,AR446="Yes",$A446,AR447="Yes",$A447,AR448="Yes",$A448,AR449="Yes",$A449))</f>
        <v>Auxiliary nurse midwife</v>
      </c>
      <c r="AS442" s="443" t="str" cm="1">
        <f t="array" ref="AS442">IF(COUNTIF(AS443:AS449,"Yes")&lt;1,"Don't Know",_xlfn.IFS(AS443="Yes",$A443,AS444="Yes",$A444,AS445="Yes",$A445,AS446="Yes",$A446,AS447="Yes",$A447,AS448="Yes",$A448,AS449="Yes",$A449))</f>
        <v>Nurse</v>
      </c>
      <c r="AT442" s="443" t="str" cm="1">
        <f t="array" ref="AT442">IF(COUNTIF(AT443:AT449,"Yes")&lt;1,"Don't Know",_xlfn.IFS(AT443="Yes",$A443,AT444="Yes",$A444,AT445="Yes",$A445,AT446="Yes",$A446,AT447="Yes",$A447,AT448="Yes",$A448,AT449="Yes",$A449))</f>
        <v>Nurse</v>
      </c>
    </row>
    <row r="443" spans="1:46" ht="15">
      <c r="A443" s="587" t="s">
        <v>474</v>
      </c>
      <c r="B443" s="588">
        <v>0.17948717948717949</v>
      </c>
      <c r="C443" s="375">
        <f t="shared" ref="C443:C449" si="257">COUNTIF(E443:AT443,"Yes")</f>
        <v>7</v>
      </c>
      <c r="D443" s="388">
        <f>SUM($C$443:$C$449)</f>
        <v>39</v>
      </c>
      <c r="E443" s="323" t="s">
        <v>381</v>
      </c>
      <c r="F443" s="325" t="s">
        <v>381</v>
      </c>
      <c r="G443" s="325" t="s">
        <v>52</v>
      </c>
      <c r="H443" s="325" t="s">
        <v>381</v>
      </c>
      <c r="I443" s="325" t="s">
        <v>381</v>
      </c>
      <c r="J443" s="325" t="s">
        <v>381</v>
      </c>
      <c r="K443" s="325" t="s">
        <v>381</v>
      </c>
      <c r="L443" s="459" t="s">
        <v>381</v>
      </c>
      <c r="M443" s="325" t="s">
        <v>381</v>
      </c>
      <c r="N443" s="325" t="s">
        <v>381</v>
      </c>
      <c r="O443" s="325" t="s">
        <v>381</v>
      </c>
      <c r="P443" s="325" t="s">
        <v>381</v>
      </c>
      <c r="Q443" s="325" t="s">
        <v>381</v>
      </c>
      <c r="R443" s="325" t="s">
        <v>52</v>
      </c>
      <c r="S443" s="325" t="s">
        <v>52</v>
      </c>
      <c r="T443" s="325" t="s">
        <v>381</v>
      </c>
      <c r="U443" s="459" t="s">
        <v>381</v>
      </c>
      <c r="V443" s="333" t="s">
        <v>381</v>
      </c>
      <c r="W443" s="323" t="s">
        <v>381</v>
      </c>
      <c r="X443" s="325" t="s">
        <v>52</v>
      </c>
      <c r="Y443" s="325" t="s">
        <v>381</v>
      </c>
      <c r="Z443" s="325" t="s">
        <v>381</v>
      </c>
      <c r="AA443" s="325" t="s">
        <v>381</v>
      </c>
      <c r="AB443" s="325" t="s">
        <v>381</v>
      </c>
      <c r="AC443" s="325" t="s">
        <v>381</v>
      </c>
      <c r="AD443" s="325" t="s">
        <v>381</v>
      </c>
      <c r="AE443" s="325" t="s">
        <v>52</v>
      </c>
      <c r="AF443" s="325" t="s">
        <v>381</v>
      </c>
      <c r="AG443" s="325" t="s">
        <v>52</v>
      </c>
      <c r="AH443" s="325" t="s">
        <v>381</v>
      </c>
      <c r="AI443" s="325" t="s">
        <v>381</v>
      </c>
      <c r="AJ443" s="325" t="s">
        <v>381</v>
      </c>
      <c r="AK443" s="325" t="s">
        <v>381</v>
      </c>
      <c r="AL443" s="325" t="s">
        <v>381</v>
      </c>
      <c r="AM443" s="325" t="s">
        <v>381</v>
      </c>
      <c r="AN443" s="325" t="s">
        <v>381</v>
      </c>
      <c r="AO443" s="325" t="s">
        <v>52</v>
      </c>
      <c r="AP443" s="325" t="s">
        <v>381</v>
      </c>
      <c r="AQ443" s="325" t="s">
        <v>381</v>
      </c>
      <c r="AR443" s="325" t="s">
        <v>381</v>
      </c>
      <c r="AS443" s="325" t="s">
        <v>381</v>
      </c>
      <c r="AT443" s="325" t="s">
        <v>381</v>
      </c>
    </row>
    <row r="444" spans="1:46" ht="15">
      <c r="A444" s="587" t="s">
        <v>475</v>
      </c>
      <c r="B444" s="588">
        <v>0.10256410256410256</v>
      </c>
      <c r="C444" s="375">
        <f t="shared" si="257"/>
        <v>4</v>
      </c>
      <c r="D444" s="388">
        <f t="shared" ref="D444:D449" si="258">SUM($C$443:$C$449)</f>
        <v>39</v>
      </c>
      <c r="E444" s="323" t="s">
        <v>381</v>
      </c>
      <c r="F444" s="325" t="s">
        <v>381</v>
      </c>
      <c r="G444" s="325" t="s">
        <v>381</v>
      </c>
      <c r="H444" s="325" t="s">
        <v>381</v>
      </c>
      <c r="I444" s="325" t="s">
        <v>381</v>
      </c>
      <c r="J444" s="325" t="s">
        <v>381</v>
      </c>
      <c r="K444" s="325" t="s">
        <v>52</v>
      </c>
      <c r="L444" s="459" t="s">
        <v>381</v>
      </c>
      <c r="M444" s="325" t="s">
        <v>381</v>
      </c>
      <c r="N444" s="325" t="s">
        <v>381</v>
      </c>
      <c r="O444" s="325" t="s">
        <v>381</v>
      </c>
      <c r="P444" s="325" t="s">
        <v>381</v>
      </c>
      <c r="Q444" s="325" t="s">
        <v>381</v>
      </c>
      <c r="R444" s="325" t="s">
        <v>381</v>
      </c>
      <c r="S444" s="325" t="s">
        <v>381</v>
      </c>
      <c r="T444" s="325" t="s">
        <v>381</v>
      </c>
      <c r="U444" s="459" t="s">
        <v>381</v>
      </c>
      <c r="V444" s="333" t="s">
        <v>381</v>
      </c>
      <c r="W444" s="323" t="s">
        <v>381</v>
      </c>
      <c r="X444" s="325" t="s">
        <v>381</v>
      </c>
      <c r="Y444" s="325" t="s">
        <v>381</v>
      </c>
      <c r="Z444" s="325" t="s">
        <v>381</v>
      </c>
      <c r="AA444" s="325" t="s">
        <v>381</v>
      </c>
      <c r="AB444" s="325" t="s">
        <v>381</v>
      </c>
      <c r="AC444" s="325" t="s">
        <v>381</v>
      </c>
      <c r="AD444" s="325" t="s">
        <v>381</v>
      </c>
      <c r="AE444" s="325" t="s">
        <v>381</v>
      </c>
      <c r="AF444" s="325" t="s">
        <v>381</v>
      </c>
      <c r="AG444" s="325" t="s">
        <v>381</v>
      </c>
      <c r="AH444" s="325" t="s">
        <v>52</v>
      </c>
      <c r="AI444" s="325" t="s">
        <v>381</v>
      </c>
      <c r="AJ444" s="325" t="s">
        <v>381</v>
      </c>
      <c r="AK444" s="325" t="s">
        <v>381</v>
      </c>
      <c r="AL444" s="325" t="s">
        <v>381</v>
      </c>
      <c r="AM444" s="325" t="s">
        <v>381</v>
      </c>
      <c r="AN444" s="325" t="s">
        <v>52</v>
      </c>
      <c r="AO444" s="325" t="s">
        <v>381</v>
      </c>
      <c r="AP444" s="325" t="s">
        <v>52</v>
      </c>
      <c r="AQ444" s="325" t="s">
        <v>381</v>
      </c>
      <c r="AR444" s="325" t="s">
        <v>381</v>
      </c>
      <c r="AS444" s="325" t="s">
        <v>381</v>
      </c>
      <c r="AT444" s="325" t="s">
        <v>381</v>
      </c>
    </row>
    <row r="445" spans="1:46" ht="15">
      <c r="A445" s="587" t="s">
        <v>476</v>
      </c>
      <c r="B445" s="588">
        <v>0.20512820512820512</v>
      </c>
      <c r="C445" s="375">
        <f t="shared" si="257"/>
        <v>8</v>
      </c>
      <c r="D445" s="388">
        <f t="shared" si="258"/>
        <v>39</v>
      </c>
      <c r="E445" s="323" t="s">
        <v>381</v>
      </c>
      <c r="F445" s="325" t="s">
        <v>381</v>
      </c>
      <c r="G445" s="325" t="s">
        <v>381</v>
      </c>
      <c r="H445" s="325" t="s">
        <v>52</v>
      </c>
      <c r="I445" s="325" t="s">
        <v>381</v>
      </c>
      <c r="J445" s="325" t="s">
        <v>52</v>
      </c>
      <c r="K445" s="325" t="s">
        <v>381</v>
      </c>
      <c r="L445" s="459" t="s">
        <v>381</v>
      </c>
      <c r="M445" s="325" t="s">
        <v>52</v>
      </c>
      <c r="N445" s="325" t="s">
        <v>381</v>
      </c>
      <c r="O445" s="325" t="s">
        <v>381</v>
      </c>
      <c r="P445" s="325" t="s">
        <v>381</v>
      </c>
      <c r="Q445" s="325" t="s">
        <v>381</v>
      </c>
      <c r="R445" s="325" t="s">
        <v>381</v>
      </c>
      <c r="S445" s="325" t="s">
        <v>381</v>
      </c>
      <c r="T445" s="325" t="s">
        <v>52</v>
      </c>
      <c r="U445" s="459" t="s">
        <v>381</v>
      </c>
      <c r="V445" s="333" t="s">
        <v>381</v>
      </c>
      <c r="W445" s="323" t="s">
        <v>381</v>
      </c>
      <c r="X445" s="325" t="s">
        <v>381</v>
      </c>
      <c r="Y445" s="325" t="s">
        <v>381</v>
      </c>
      <c r="Z445" s="325" t="s">
        <v>381</v>
      </c>
      <c r="AA445" s="325" t="s">
        <v>52</v>
      </c>
      <c r="AB445" s="325" t="s">
        <v>381</v>
      </c>
      <c r="AC445" s="325" t="s">
        <v>381</v>
      </c>
      <c r="AD445" s="325" t="s">
        <v>52</v>
      </c>
      <c r="AE445" s="325" t="s">
        <v>381</v>
      </c>
      <c r="AF445" s="325" t="s">
        <v>381</v>
      </c>
      <c r="AG445" s="325" t="s">
        <v>381</v>
      </c>
      <c r="AH445" s="325" t="s">
        <v>381</v>
      </c>
      <c r="AI445" s="325" t="s">
        <v>381</v>
      </c>
      <c r="AJ445" s="325" t="s">
        <v>381</v>
      </c>
      <c r="AK445" s="325" t="s">
        <v>381</v>
      </c>
      <c r="AL445" s="325" t="s">
        <v>52</v>
      </c>
      <c r="AM445" s="325" t="s">
        <v>381</v>
      </c>
      <c r="AN445" s="325" t="s">
        <v>381</v>
      </c>
      <c r="AO445" s="325" t="s">
        <v>381</v>
      </c>
      <c r="AP445" s="325" t="s">
        <v>381</v>
      </c>
      <c r="AQ445" s="325" t="s">
        <v>381</v>
      </c>
      <c r="AR445" s="325" t="s">
        <v>52</v>
      </c>
      <c r="AS445" s="325" t="s">
        <v>381</v>
      </c>
      <c r="AT445" s="325" t="s">
        <v>381</v>
      </c>
    </row>
    <row r="446" spans="1:46" ht="15">
      <c r="A446" s="587" t="s">
        <v>152</v>
      </c>
      <c r="B446" s="588">
        <v>0.25641025641025639</v>
      </c>
      <c r="C446" s="375">
        <f t="shared" si="257"/>
        <v>10</v>
      </c>
      <c r="D446" s="388">
        <f t="shared" si="258"/>
        <v>39</v>
      </c>
      <c r="E446" s="323" t="s">
        <v>381</v>
      </c>
      <c r="F446" s="325" t="s">
        <v>381</v>
      </c>
      <c r="G446" s="325" t="s">
        <v>381</v>
      </c>
      <c r="H446" s="325" t="s">
        <v>381</v>
      </c>
      <c r="I446" s="325" t="s">
        <v>52</v>
      </c>
      <c r="J446" s="325" t="s">
        <v>381</v>
      </c>
      <c r="K446" s="325" t="s">
        <v>381</v>
      </c>
      <c r="L446" s="459" t="s">
        <v>52</v>
      </c>
      <c r="M446" s="325" t="s">
        <v>381</v>
      </c>
      <c r="N446" s="325" t="s">
        <v>381</v>
      </c>
      <c r="O446" s="325" t="s">
        <v>381</v>
      </c>
      <c r="P446" s="325" t="s">
        <v>381</v>
      </c>
      <c r="Q446" s="325" t="s">
        <v>52</v>
      </c>
      <c r="R446" s="325" t="s">
        <v>381</v>
      </c>
      <c r="S446" s="325" t="s">
        <v>381</v>
      </c>
      <c r="T446" s="325" t="s">
        <v>381</v>
      </c>
      <c r="U446" s="459" t="s">
        <v>381</v>
      </c>
      <c r="V446" s="333" t="s">
        <v>381</v>
      </c>
      <c r="W446" s="323" t="s">
        <v>381</v>
      </c>
      <c r="X446" s="325" t="s">
        <v>381</v>
      </c>
      <c r="Y446" s="325" t="s">
        <v>381</v>
      </c>
      <c r="Z446" s="325" t="s">
        <v>52</v>
      </c>
      <c r="AA446" s="325" t="s">
        <v>381</v>
      </c>
      <c r="AB446" s="325" t="s">
        <v>52</v>
      </c>
      <c r="AC446" s="325" t="s">
        <v>381</v>
      </c>
      <c r="AD446" s="325" t="s">
        <v>381</v>
      </c>
      <c r="AE446" s="325" t="s">
        <v>381</v>
      </c>
      <c r="AF446" s="325" t="s">
        <v>381</v>
      </c>
      <c r="AG446" s="325" t="s">
        <v>381</v>
      </c>
      <c r="AH446" s="325" t="s">
        <v>381</v>
      </c>
      <c r="AI446" s="325" t="s">
        <v>381</v>
      </c>
      <c r="AJ446" s="325" t="s">
        <v>381</v>
      </c>
      <c r="AK446" s="325" t="s">
        <v>52</v>
      </c>
      <c r="AL446" s="325" t="s">
        <v>381</v>
      </c>
      <c r="AM446" s="325" t="s">
        <v>52</v>
      </c>
      <c r="AN446" s="325" t="s">
        <v>381</v>
      </c>
      <c r="AO446" s="325" t="s">
        <v>381</v>
      </c>
      <c r="AP446" s="325" t="s">
        <v>381</v>
      </c>
      <c r="AQ446" s="325" t="s">
        <v>52</v>
      </c>
      <c r="AR446" s="325" t="s">
        <v>381</v>
      </c>
      <c r="AS446" s="325" t="s">
        <v>52</v>
      </c>
      <c r="AT446" s="325" t="s">
        <v>52</v>
      </c>
    </row>
    <row r="447" spans="1:46" ht="15">
      <c r="A447" s="387" t="s">
        <v>153</v>
      </c>
      <c r="B447" s="588">
        <v>0.20512820512820512</v>
      </c>
      <c r="C447" s="375">
        <f t="shared" si="257"/>
        <v>8</v>
      </c>
      <c r="D447" s="388">
        <f t="shared" si="258"/>
        <v>39</v>
      </c>
      <c r="E447" s="323" t="s">
        <v>381</v>
      </c>
      <c r="F447" s="325" t="s">
        <v>52</v>
      </c>
      <c r="G447" s="325" t="s">
        <v>381</v>
      </c>
      <c r="H447" s="325" t="s">
        <v>381</v>
      </c>
      <c r="I447" s="325" t="s">
        <v>381</v>
      </c>
      <c r="J447" s="325" t="s">
        <v>381</v>
      </c>
      <c r="K447" s="325" t="s">
        <v>381</v>
      </c>
      <c r="L447" s="459" t="s">
        <v>381</v>
      </c>
      <c r="M447" s="325" t="s">
        <v>381</v>
      </c>
      <c r="N447" s="325" t="s">
        <v>381</v>
      </c>
      <c r="O447" s="325" t="s">
        <v>52</v>
      </c>
      <c r="P447" s="325" t="s">
        <v>52</v>
      </c>
      <c r="Q447" s="325" t="s">
        <v>381</v>
      </c>
      <c r="R447" s="325" t="s">
        <v>381</v>
      </c>
      <c r="S447" s="325" t="s">
        <v>381</v>
      </c>
      <c r="T447" s="325" t="s">
        <v>381</v>
      </c>
      <c r="U447" s="459" t="s">
        <v>381</v>
      </c>
      <c r="V447" s="333" t="s">
        <v>381</v>
      </c>
      <c r="W447" s="323" t="s">
        <v>52</v>
      </c>
      <c r="X447" s="325" t="s">
        <v>381</v>
      </c>
      <c r="Y447" s="325" t="s">
        <v>52</v>
      </c>
      <c r="Z447" s="325" t="s">
        <v>381</v>
      </c>
      <c r="AA447" s="325" t="s">
        <v>381</v>
      </c>
      <c r="AB447" s="325" t="s">
        <v>381</v>
      </c>
      <c r="AC447" s="325" t="s">
        <v>52</v>
      </c>
      <c r="AD447" s="325" t="s">
        <v>381</v>
      </c>
      <c r="AE447" s="325" t="s">
        <v>381</v>
      </c>
      <c r="AF447" s="325" t="s">
        <v>52</v>
      </c>
      <c r="AG447" s="325" t="s">
        <v>381</v>
      </c>
      <c r="AH447" s="325" t="s">
        <v>381</v>
      </c>
      <c r="AI447" s="325" t="s">
        <v>52</v>
      </c>
      <c r="AJ447" s="325" t="s">
        <v>381</v>
      </c>
      <c r="AK447" s="325" t="s">
        <v>381</v>
      </c>
      <c r="AL447" s="325" t="s">
        <v>381</v>
      </c>
      <c r="AM447" s="325" t="s">
        <v>381</v>
      </c>
      <c r="AN447" s="325" t="s">
        <v>381</v>
      </c>
      <c r="AO447" s="325" t="s">
        <v>381</v>
      </c>
      <c r="AP447" s="325" t="s">
        <v>381</v>
      </c>
      <c r="AQ447" s="325" t="s">
        <v>381</v>
      </c>
      <c r="AR447" s="325" t="s">
        <v>381</v>
      </c>
      <c r="AS447" s="325" t="s">
        <v>381</v>
      </c>
      <c r="AT447" s="325" t="s">
        <v>381</v>
      </c>
    </row>
    <row r="448" spans="1:46" ht="15">
      <c r="A448" s="587" t="s">
        <v>477</v>
      </c>
      <c r="B448" s="588">
        <v>2.564102564102564E-2</v>
      </c>
      <c r="C448" s="375">
        <f t="shared" si="257"/>
        <v>1</v>
      </c>
      <c r="D448" s="388">
        <f t="shared" si="258"/>
        <v>39</v>
      </c>
      <c r="E448" s="323" t="s">
        <v>381</v>
      </c>
      <c r="F448" s="325" t="s">
        <v>381</v>
      </c>
      <c r="G448" s="325" t="s">
        <v>381</v>
      </c>
      <c r="H448" s="325" t="s">
        <v>381</v>
      </c>
      <c r="I448" s="325" t="s">
        <v>381</v>
      </c>
      <c r="J448" s="325" t="s">
        <v>381</v>
      </c>
      <c r="K448" s="325" t="s">
        <v>381</v>
      </c>
      <c r="L448" s="459" t="s">
        <v>381</v>
      </c>
      <c r="M448" s="325" t="s">
        <v>381</v>
      </c>
      <c r="N448" s="325" t="s">
        <v>381</v>
      </c>
      <c r="O448" s="325" t="s">
        <v>381</v>
      </c>
      <c r="P448" s="325" t="s">
        <v>381</v>
      </c>
      <c r="Q448" s="325" t="s">
        <v>381</v>
      </c>
      <c r="R448" s="325" t="s">
        <v>381</v>
      </c>
      <c r="S448" s="325" t="s">
        <v>381</v>
      </c>
      <c r="T448" s="325" t="s">
        <v>381</v>
      </c>
      <c r="U448" s="459" t="s">
        <v>52</v>
      </c>
      <c r="V448" s="333" t="s">
        <v>381</v>
      </c>
      <c r="W448" s="323" t="s">
        <v>381</v>
      </c>
      <c r="X448" s="325" t="s">
        <v>381</v>
      </c>
      <c r="Y448" s="325" t="s">
        <v>381</v>
      </c>
      <c r="Z448" s="325" t="s">
        <v>381</v>
      </c>
      <c r="AA448" s="325" t="s">
        <v>381</v>
      </c>
      <c r="AB448" s="325" t="s">
        <v>381</v>
      </c>
      <c r="AC448" s="325" t="s">
        <v>381</v>
      </c>
      <c r="AD448" s="325" t="s">
        <v>381</v>
      </c>
      <c r="AE448" s="325" t="s">
        <v>381</v>
      </c>
      <c r="AF448" s="325" t="s">
        <v>381</v>
      </c>
      <c r="AG448" s="325" t="s">
        <v>381</v>
      </c>
      <c r="AH448" s="325" t="s">
        <v>381</v>
      </c>
      <c r="AI448" s="325" t="s">
        <v>381</v>
      </c>
      <c r="AJ448" s="325" t="s">
        <v>381</v>
      </c>
      <c r="AK448" s="325" t="s">
        <v>381</v>
      </c>
      <c r="AL448" s="325" t="s">
        <v>381</v>
      </c>
      <c r="AM448" s="325" t="s">
        <v>381</v>
      </c>
      <c r="AN448" s="325" t="s">
        <v>381</v>
      </c>
      <c r="AO448" s="325" t="s">
        <v>381</v>
      </c>
      <c r="AP448" s="325" t="s">
        <v>381</v>
      </c>
      <c r="AQ448" s="325" t="s">
        <v>381</v>
      </c>
      <c r="AR448" s="325" t="s">
        <v>381</v>
      </c>
      <c r="AS448" s="325" t="s">
        <v>381</v>
      </c>
      <c r="AT448" s="325" t="s">
        <v>381</v>
      </c>
    </row>
    <row r="449" spans="1:46" ht="15">
      <c r="A449" s="586" t="s">
        <v>154</v>
      </c>
      <c r="B449" s="585">
        <v>2.564102564102564E-2</v>
      </c>
      <c r="C449" s="375">
        <f t="shared" si="257"/>
        <v>1</v>
      </c>
      <c r="D449" s="388">
        <f t="shared" si="258"/>
        <v>39</v>
      </c>
      <c r="E449" s="323" t="s">
        <v>381</v>
      </c>
      <c r="F449" s="325" t="s">
        <v>381</v>
      </c>
      <c r="G449" s="325" t="s">
        <v>381</v>
      </c>
      <c r="H449" s="325" t="s">
        <v>381</v>
      </c>
      <c r="I449" s="325" t="s">
        <v>381</v>
      </c>
      <c r="J449" s="325" t="s">
        <v>381</v>
      </c>
      <c r="K449" s="325" t="s">
        <v>381</v>
      </c>
      <c r="L449" s="459" t="s">
        <v>381</v>
      </c>
      <c r="M449" s="325" t="s">
        <v>381</v>
      </c>
      <c r="N449" s="325" t="s">
        <v>52</v>
      </c>
      <c r="O449" s="325" t="s">
        <v>381</v>
      </c>
      <c r="P449" s="325" t="s">
        <v>381</v>
      </c>
      <c r="Q449" s="325" t="s">
        <v>381</v>
      </c>
      <c r="R449" s="325" t="s">
        <v>381</v>
      </c>
      <c r="S449" s="325" t="s">
        <v>381</v>
      </c>
      <c r="T449" s="325" t="s">
        <v>381</v>
      </c>
      <c r="U449" s="459" t="s">
        <v>381</v>
      </c>
      <c r="V449" s="333" t="s">
        <v>381</v>
      </c>
      <c r="W449" s="323" t="s">
        <v>381</v>
      </c>
      <c r="X449" s="325" t="s">
        <v>381</v>
      </c>
      <c r="Y449" s="325" t="s">
        <v>381</v>
      </c>
      <c r="Z449" s="325" t="s">
        <v>381</v>
      </c>
      <c r="AA449" s="325" t="s">
        <v>381</v>
      </c>
      <c r="AB449" s="325" t="s">
        <v>381</v>
      </c>
      <c r="AC449" s="325" t="s">
        <v>381</v>
      </c>
      <c r="AD449" s="325" t="s">
        <v>381</v>
      </c>
      <c r="AE449" s="325" t="s">
        <v>381</v>
      </c>
      <c r="AF449" s="325" t="s">
        <v>381</v>
      </c>
      <c r="AG449" s="325" t="s">
        <v>381</v>
      </c>
      <c r="AH449" s="325" t="s">
        <v>381</v>
      </c>
      <c r="AI449" s="325" t="s">
        <v>381</v>
      </c>
      <c r="AJ449" s="325" t="s">
        <v>381</v>
      </c>
      <c r="AK449" s="325" t="s">
        <v>381</v>
      </c>
      <c r="AL449" s="325" t="s">
        <v>381</v>
      </c>
      <c r="AM449" s="325" t="s">
        <v>381</v>
      </c>
      <c r="AN449" s="325" t="s">
        <v>381</v>
      </c>
      <c r="AO449" s="325" t="s">
        <v>381</v>
      </c>
      <c r="AP449" s="325" t="s">
        <v>381</v>
      </c>
      <c r="AQ449" s="325" t="s">
        <v>381</v>
      </c>
      <c r="AR449" s="325" t="s">
        <v>381</v>
      </c>
      <c r="AS449" s="325" t="s">
        <v>381</v>
      </c>
      <c r="AT449" s="325" t="s">
        <v>381</v>
      </c>
    </row>
    <row r="450" spans="1:46" ht="15">
      <c r="A450" s="583" t="s">
        <v>500</v>
      </c>
      <c r="B450" s="535"/>
      <c r="C450" s="535"/>
      <c r="D450" s="536"/>
      <c r="E450" s="535"/>
      <c r="F450" s="443" t="str" cm="1">
        <f t="array" ref="F450">IF(COUNTIF(F451:F457,"Yes")&lt;1,"Don't Know",_xlfn.IFS(F451="Yes",$A451,F452="Yes",$A452,F453="Yes",$A453,F454="Yes",$A454,F455="Yes",$A455,F456="Yes",$A456,F457="Yes",$A457))</f>
        <v>Don't Know</v>
      </c>
      <c r="G450" s="443" t="str" cm="1">
        <f t="array" ref="G450">IF(COUNTIF(G451:G457,"Yes")&lt;1,"Don't Know",_xlfn.IFS(G451="Yes",$A451,G452="Yes",$A452,G453="Yes",$A453,G454="Yes",$A454,G455="Yes",$A455,G456="Yes",$A456,G457="Yes",$A457))</f>
        <v>Doctor</v>
      </c>
      <c r="H450" s="443" t="str" cm="1">
        <f t="array" ref="H450">IF(COUNTIF(H451:H457,"Yes")&lt;1,"Don't Know",_xlfn.IFS(H451="Yes",$A451,H452="Yes",$A452,H453="Yes",$A453,H454="Yes",$A454,H455="Yes",$A455,H456="Yes",$A456,H457="Yes",$A457))</f>
        <v>Don't Know</v>
      </c>
      <c r="I450" s="443" t="str" cm="1">
        <f t="array" ref="I450">IF(COUNTIF(I451:I457,"Yes")&lt;1,"Don't Know",_xlfn.IFS(I451="Yes",$A451,I452="Yes",$A452,I453="Yes",$A453,I454="Yes",$A454,I455="Yes",$A455,I456="Yes",$A456,I457="Yes",$A457))</f>
        <v>Doctor</v>
      </c>
      <c r="J450" s="443" t="str" cm="1">
        <f t="array" ref="J450">IF(COUNTIF(J451:J457,"Yes")&lt;1,"Don't Know",_xlfn.IFS(J451="Yes",$A451,J452="Yes",$A452,J453="Yes",$A453,J454="Yes",$A454,J455="Yes",$A455,J456="Yes",$A456,J457="Yes",$A457))</f>
        <v>Don't Know</v>
      </c>
      <c r="K450" s="443" t="str" cm="1">
        <f t="array" ref="K450">IF(COUNTIF(K451:K457,"Yes")&lt;1,"Don't Know",_xlfn.IFS(K451="Yes",$A451,K452="Yes",$A452,K453="Yes",$A453,K454="Yes",$A454,K455="Yes",$A455,K456="Yes",$A456,K457="Yes",$A457))</f>
        <v>Doctor</v>
      </c>
      <c r="L450" s="443" t="str" cm="1">
        <f t="array" ref="L450">IF(COUNTIF(L451:L457,"Yes")&lt;1,"Don't Know",_xlfn.IFS(L451="Yes",$A451,L452="Yes",$A452,L453="Yes",$A453,L454="Yes",$A454,L455="Yes",$A455,L456="Yes",$A456,L457="Yes",$A457))</f>
        <v>Don't Know</v>
      </c>
      <c r="M450" s="443" t="str" cm="1">
        <f t="array" ref="M450">IF(COUNTIF(M451:M457,"Yes")&lt;1,"Don't Know",_xlfn.IFS(M451="Yes",$A451,M452="Yes",$A452,M453="Yes",$A453,M454="Yes",$A454,M455="Yes",$A455,M456="Yes",$A456,M457="Yes",$A457))</f>
        <v>Auxiliary nurse midwife</v>
      </c>
      <c r="N450" s="443" t="str" cm="1">
        <f t="array" ref="N450">IF(COUNTIF(N451:N457,"Yes")&lt;1,"Don't Know",_xlfn.IFS(N451="Yes",$A451,N452="Yes",$A452,N453="Yes",$A453,N454="Yes",$A454,N455="Yes",$A455,N456="Yes",$A456,N457="Yes",$A457))</f>
        <v>Doctor</v>
      </c>
      <c r="O450" s="443" t="str" cm="1">
        <f t="array" ref="O450">IF(COUNTIF(O451:O457,"Yes")&lt;1,"Don't Know",_xlfn.IFS(O451="Yes",$A451,O452="Yes",$A452,O453="Yes",$A453,O454="Yes",$A454,O455="Yes",$A455,O456="Yes",$A456,O457="Yes",$A457))</f>
        <v>Doctor</v>
      </c>
      <c r="P450" s="443" t="str" cm="1">
        <f t="array" ref="P450">IF(COUNTIF(P451:P457,"Yes")&lt;1,"Don't Know",_xlfn.IFS(P451="Yes",$A451,P452="Yes",$A452,P453="Yes",$A453,P454="Yes",$A454,P455="Yes",$A455,P456="Yes",$A456,P457="Yes",$A457))</f>
        <v>Doctor</v>
      </c>
      <c r="Q450" s="443" t="str" cm="1">
        <f t="array" ref="Q450">IF(COUNTIF(Q451:Q457,"Yes")&lt;1,"Don't Know",_xlfn.IFS(Q451="Yes",$A451,Q452="Yes",$A452,Q453="Yes",$A453,Q454="Yes",$A454,Q455="Yes",$A455,Q456="Yes",$A456,Q457="Yes",$A457))</f>
        <v>Doctor</v>
      </c>
      <c r="R450" s="443" t="str" cm="1">
        <f t="array" ref="R450">IF(COUNTIF(R451:R457,"Yes")&lt;1,"Don't Know",_xlfn.IFS(R451="Yes",$A451,R452="Yes",$A452,R453="Yes",$A453,R454="Yes",$A454,R455="Yes",$A455,R456="Yes",$A456,R457="Yes",$A457))</f>
        <v>Doctor</v>
      </c>
      <c r="S450" s="443" t="str" cm="1">
        <f t="array" ref="S450">IF(COUNTIF(S451:S457,"Yes")&lt;1,"Don't Know",_xlfn.IFS(S451="Yes",$A451,S452="Yes",$A452,S453="Yes",$A453,S454="Yes",$A454,S455="Yes",$A455,S456="Yes",$A456,S457="Yes",$A457))</f>
        <v>Doctor</v>
      </c>
      <c r="T450" s="443" t="str" cm="1">
        <f t="array" ref="T450">IF(COUNTIF(T451:T457,"Yes")&lt;1,"Don't Know",_xlfn.IFS(T451="Yes",$A451,T452="Yes",$A452,T453="Yes",$A453,T454="Yes",$A454,T455="Yes",$A455,T456="Yes",$A456,T457="Yes",$A457))</f>
        <v>Don't Know</v>
      </c>
      <c r="U450" s="443" t="str" cm="1">
        <f t="array" ref="U450">IF(COUNTIF(U451:U457,"Yes")&lt;1,"Don't Know",_xlfn.IFS(U451="Yes",$A451,U452="Yes",$A452,U453="Yes",$A453,U454="Yes",$A454,U455="Yes",$A455,U456="Yes",$A456,U457="Yes",$A457))</f>
        <v>Doctor</v>
      </c>
      <c r="V450" s="443" t="str" cm="1">
        <f t="array" ref="V450">IF(COUNTIF(V451:V457,"Yes")&lt;1,"Don't Know",_xlfn.IFS(V451="Yes",$A451,V452="Yes",$A452,V453="Yes",$A453,V454="Yes",$A454,V455="Yes",$A455,V456="Yes",$A456,V457="Yes",$A457))</f>
        <v>Doctor</v>
      </c>
      <c r="W450" s="443" t="str" cm="1">
        <f t="array" ref="W450">IF(COUNTIF(W451:W457,"Yes")&lt;1,"Don't Know",_xlfn.IFS(W451="Yes",$A451,W452="Yes",$A452,W453="Yes",$A453,W454="Yes",$A454,W455="Yes",$A455,W456="Yes",$A456,W457="Yes",$A457))</f>
        <v>Doctor</v>
      </c>
      <c r="X450" s="443" t="str" cm="1">
        <f t="array" ref="X450">IF(COUNTIF(X451:X457,"Yes")&lt;1,"Don't Know",_xlfn.IFS(X451="Yes",$A451,X452="Yes",$A452,X453="Yes",$A453,X454="Yes",$A454,X455="Yes",$A455,X456="Yes",$A456,X457="Yes",$A457))</f>
        <v>Clinical officer</v>
      </c>
      <c r="Y450" s="443" t="str" cm="1">
        <f t="array" ref="Y450">IF(COUNTIF(Y451:Y457,"Yes")&lt;1,"Don't Know",_xlfn.IFS(Y451="Yes",$A451,Y452="Yes",$A452,Y453="Yes",$A453,Y454="Yes",$A454,Y455="Yes",$A455,Y456="Yes",$A456,Y457="Yes",$A457))</f>
        <v>Doctor</v>
      </c>
      <c r="Z450" s="443" t="str" cm="1">
        <f t="array" ref="Z450">IF(COUNTIF(Z451:Z457,"Yes")&lt;1,"Don't Know",_xlfn.IFS(Z451="Yes",$A451,Z452="Yes",$A452,Z453="Yes",$A453,Z454="Yes",$A454,Z455="Yes",$A455,Z456="Yes",$A456,Z457="Yes",$A457))</f>
        <v>Doctor</v>
      </c>
      <c r="AA450" s="443" t="str" cm="1">
        <f t="array" ref="AA450">IF(COUNTIF(AA451:AA457,"Yes")&lt;1,"Don't Know",_xlfn.IFS(AA451="Yes",$A451,AA452="Yes",$A452,AA453="Yes",$A453,AA454="Yes",$A454,AA455="Yes",$A455,AA456="Yes",$A456,AA457="Yes",$A457))</f>
        <v>Don't Know</v>
      </c>
      <c r="AB450" s="443" t="str" cm="1">
        <f t="array" ref="AB450">IF(COUNTIF(AB451:AB457,"Yes")&lt;1,"Don't Know",_xlfn.IFS(AB451="Yes",$A451,AB452="Yes",$A452,AB453="Yes",$A453,AB454="Yes",$A454,AB455="Yes",$A455,AB456="Yes",$A456,AB457="Yes",$A457))</f>
        <v>Clinical officer</v>
      </c>
      <c r="AC450" s="443" t="str" cm="1">
        <f t="array" ref="AC450">IF(COUNTIF(AC451:AC457,"Yes")&lt;1,"Don't Know",_xlfn.IFS(AC451="Yes",$A451,AC452="Yes",$A452,AC453="Yes",$A453,AC454="Yes",$A454,AC455="Yes",$A455,AC456="Yes",$A456,AC457="Yes",$A457))</f>
        <v>Doctor</v>
      </c>
      <c r="AD450" s="443" t="str" cm="1">
        <f t="array" ref="AD450">IF(COUNTIF(AD451:AD457,"Yes")&lt;1,"Don't Know",_xlfn.IFS(AD451="Yes",$A451,AD452="Yes",$A452,AD453="Yes",$A453,AD454="Yes",$A454,AD455="Yes",$A455,AD456="Yes",$A456,AD457="Yes",$A457))</f>
        <v>Don't Know</v>
      </c>
      <c r="AE450" s="443" t="str" cm="1">
        <f t="array" ref="AE450">IF(COUNTIF(AE451:AE457,"Yes")&lt;1,"Don't Know",_xlfn.IFS(AE451="Yes",$A451,AE452="Yes",$A452,AE453="Yes",$A453,AE454="Yes",$A454,AE455="Yes",$A455,AE456="Yes",$A456,AE457="Yes",$A457))</f>
        <v>Clinical officer</v>
      </c>
      <c r="AF450" s="443" t="str" cm="1">
        <f t="array" ref="AF450">IF(COUNTIF(AF451:AF457,"Yes")&lt;1,"Don't Know",_xlfn.IFS(AF451="Yes",$A451,AF452="Yes",$A452,AF453="Yes",$A453,AF454="Yes",$A454,AF455="Yes",$A455,AF456="Yes",$A456,AF457="Yes",$A457))</f>
        <v>Clinical officer</v>
      </c>
      <c r="AG450" s="443" t="str" cm="1">
        <f t="array" ref="AG450">IF(COUNTIF(AG451:AG457,"Yes")&lt;1,"Don't Know",_xlfn.IFS(AG451="Yes",$A451,AG452="Yes",$A452,AG453="Yes",$A453,AG454="Yes",$A454,AG455="Yes",$A455,AG456="Yes",$A456,AG457="Yes",$A457))</f>
        <v>Doctor</v>
      </c>
      <c r="AH450" s="443" t="str" cm="1">
        <f t="array" ref="AH450">IF(COUNTIF(AH451:AH457,"Yes")&lt;1,"Don't Know",_xlfn.IFS(AH451="Yes",$A451,AH452="Yes",$A452,AH453="Yes",$A453,AH454="Yes",$A454,AH455="Yes",$A455,AH456="Yes",$A456,AH457="Yes",$A457))</f>
        <v>Doctor</v>
      </c>
      <c r="AI450" s="443" t="str" cm="1">
        <f t="array" ref="AI450">IF(COUNTIF(AI451:AI457,"Yes")&lt;1,"Don't Know",_xlfn.IFS(AI451="Yes",$A451,AI452="Yes",$A452,AI453="Yes",$A453,AI454="Yes",$A454,AI455="Yes",$A455,AI456="Yes",$A456,AI457="Yes",$A457))</f>
        <v>Doctor</v>
      </c>
      <c r="AJ450" s="443" t="str" cm="1">
        <f t="array" ref="AJ450">IF(COUNTIF(AJ451:AJ457,"Yes")&lt;1,"Don't Know",_xlfn.IFS(AJ451="Yes",$A451,AJ452="Yes",$A452,AJ453="Yes",$A453,AJ454="Yes",$A454,AJ455="Yes",$A455,AJ456="Yes",$A456,AJ457="Yes",$A457))</f>
        <v>Doctor</v>
      </c>
      <c r="AK450" s="443" t="str" cm="1">
        <f t="array" ref="AK450">IF(COUNTIF(AK451:AK457,"Yes")&lt;1,"Don't Know",_xlfn.IFS(AK451="Yes",$A451,AK452="Yes",$A452,AK453="Yes",$A453,AK454="Yes",$A454,AK455="Yes",$A455,AK456="Yes",$A456,AK457="Yes",$A457))</f>
        <v>Don't Know</v>
      </c>
      <c r="AL450" s="443" t="str" cm="1">
        <f t="array" ref="AL450">IF(COUNTIF(AL451:AL457,"Yes")&lt;1,"Don't Know",_xlfn.IFS(AL451="Yes",$A451,AL452="Yes",$A452,AL453="Yes",$A453,AL454="Yes",$A454,AL455="Yes",$A455,AL456="Yes",$A456,AL457="Yes",$A457))</f>
        <v>Doctor</v>
      </c>
      <c r="AM450" s="443" t="str" cm="1">
        <f t="array" ref="AM450">IF(COUNTIF(AM451:AM457,"Yes")&lt;1,"Don't Know",_xlfn.IFS(AM451="Yes",$A451,AM452="Yes",$A452,AM453="Yes",$A453,AM454="Yes",$A454,AM455="Yes",$A455,AM456="Yes",$A456,AM457="Yes",$A457))</f>
        <v>Doctor</v>
      </c>
      <c r="AN450" s="443" t="str" cm="1">
        <f t="array" ref="AN450">IF(COUNTIF(AN451:AN457,"Yes")&lt;1,"Don't Know",_xlfn.IFS(AN451="Yes",$A451,AN452="Yes",$A452,AN453="Yes",$A453,AN454="Yes",$A454,AN455="Yes",$A455,AN456="Yes",$A456,AN457="Yes",$A457))</f>
        <v>Doctor</v>
      </c>
      <c r="AO450" s="443" t="str" cm="1">
        <f t="array" ref="AO450">IF(COUNTIF(AO451:AO457,"Yes")&lt;1,"Don't Know",_xlfn.IFS(AO451="Yes",$A451,AO452="Yes",$A452,AO453="Yes",$A453,AO454="Yes",$A454,AO455="Yes",$A455,AO456="Yes",$A456,AO457="Yes",$A457))</f>
        <v>Don't Know</v>
      </c>
      <c r="AP450" s="443" t="str" cm="1">
        <f t="array" ref="AP450">IF(COUNTIF(AP451:AP457,"Yes")&lt;1,"Don't Know",_xlfn.IFS(AP451="Yes",$A451,AP452="Yes",$A452,AP453="Yes",$A453,AP454="Yes",$A454,AP455="Yes",$A455,AP456="Yes",$A456,AP457="Yes",$A457))</f>
        <v>Don't Know</v>
      </c>
      <c r="AQ450" s="443" t="str" cm="1">
        <f t="array" ref="AQ450">IF(COUNTIF(AQ451:AQ457,"Yes")&lt;1,"Don't Know",_xlfn.IFS(AQ451="Yes",$A451,AQ452="Yes",$A452,AQ453="Yes",$A453,AQ454="Yes",$A454,AQ455="Yes",$A455,AQ456="Yes",$A456,AQ457="Yes",$A457))</f>
        <v>Doctor</v>
      </c>
      <c r="AR450" s="443" t="str" cm="1">
        <f t="array" ref="AR450">IF(COUNTIF(AR451:AR457,"Yes")&lt;1,"Don't Know",_xlfn.IFS(AR451="Yes",$A451,AR452="Yes",$A452,AR453="Yes",$A453,AR454="Yes",$A454,AR455="Yes",$A455,AR456="Yes",$A456,AR457="Yes",$A457))</f>
        <v>Don't Know</v>
      </c>
      <c r="AS450" s="443" t="str" cm="1">
        <f t="array" ref="AS450">IF(COUNTIF(AS451:AS457,"Yes")&lt;1,"Don't Know",_xlfn.IFS(AS451="Yes",$A451,AS452="Yes",$A452,AS453="Yes",$A453,AS454="Yes",$A454,AS455="Yes",$A455,AS456="Yes",$A456,AS457="Yes",$A457))</f>
        <v>Doctor</v>
      </c>
      <c r="AT450" s="443" t="str" cm="1">
        <f t="array" ref="AT450">IF(COUNTIF(AT451:AT457,"Yes")&lt;1,"Don't Know",_xlfn.IFS(AT451="Yes",$A451,AT452="Yes",$A452,AT453="Yes",$A453,AT454="Yes",$A454,AT455="Yes",$A455,AT456="Yes",$A456,AT457="Yes",$A457))</f>
        <v>Doctor</v>
      </c>
    </row>
    <row r="451" spans="1:46" ht="15">
      <c r="A451" s="587" t="s">
        <v>474</v>
      </c>
      <c r="B451" s="300">
        <v>0</v>
      </c>
      <c r="C451" s="375">
        <f t="shared" ref="C451:C457" si="259">COUNTIF(E451:AT451,"Yes")</f>
        <v>0</v>
      </c>
      <c r="D451" s="388">
        <f>SUM($C$451:$C$457)</f>
        <v>30</v>
      </c>
      <c r="E451" s="323" t="s">
        <v>381</v>
      </c>
      <c r="F451" s="325" t="s">
        <v>381</v>
      </c>
      <c r="G451" s="325" t="s">
        <v>381</v>
      </c>
      <c r="H451" s="325" t="s">
        <v>381</v>
      </c>
      <c r="I451" s="325" t="s">
        <v>381</v>
      </c>
      <c r="J451" s="325" t="s">
        <v>381</v>
      </c>
      <c r="K451" s="325" t="s">
        <v>381</v>
      </c>
      <c r="L451" s="459" t="s">
        <v>381</v>
      </c>
      <c r="M451" s="325" t="s">
        <v>381</v>
      </c>
      <c r="N451" s="325" t="s">
        <v>381</v>
      </c>
      <c r="O451" s="325" t="s">
        <v>381</v>
      </c>
      <c r="P451" s="325" t="s">
        <v>381</v>
      </c>
      <c r="Q451" s="325" t="s">
        <v>381</v>
      </c>
      <c r="R451" s="325" t="s">
        <v>381</v>
      </c>
      <c r="S451" s="325" t="s">
        <v>381</v>
      </c>
      <c r="T451" s="325" t="s">
        <v>381</v>
      </c>
      <c r="U451" s="459" t="s">
        <v>381</v>
      </c>
      <c r="V451" s="333" t="s">
        <v>381</v>
      </c>
      <c r="W451" s="323" t="s">
        <v>381</v>
      </c>
      <c r="X451" s="325" t="s">
        <v>381</v>
      </c>
      <c r="Y451" s="325" t="s">
        <v>381</v>
      </c>
      <c r="Z451" s="325" t="s">
        <v>381</v>
      </c>
      <c r="AA451" s="325" t="s">
        <v>381</v>
      </c>
      <c r="AB451" s="325" t="s">
        <v>381</v>
      </c>
      <c r="AC451" s="325" t="s">
        <v>381</v>
      </c>
      <c r="AD451" s="325" t="s">
        <v>381</v>
      </c>
      <c r="AE451" s="325" t="s">
        <v>381</v>
      </c>
      <c r="AF451" s="325" t="s">
        <v>381</v>
      </c>
      <c r="AG451" s="325" t="s">
        <v>381</v>
      </c>
      <c r="AH451" s="325" t="s">
        <v>381</v>
      </c>
      <c r="AI451" s="325" t="s">
        <v>381</v>
      </c>
      <c r="AJ451" s="325" t="s">
        <v>381</v>
      </c>
      <c r="AK451" s="325" t="s">
        <v>381</v>
      </c>
      <c r="AL451" s="325" t="s">
        <v>381</v>
      </c>
      <c r="AM451" s="325" t="s">
        <v>381</v>
      </c>
      <c r="AN451" s="325" t="s">
        <v>381</v>
      </c>
      <c r="AO451" s="325" t="s">
        <v>381</v>
      </c>
      <c r="AP451" s="325" t="s">
        <v>381</v>
      </c>
      <c r="AQ451" s="325" t="s">
        <v>381</v>
      </c>
      <c r="AR451" s="325" t="s">
        <v>381</v>
      </c>
      <c r="AS451" s="325" t="s">
        <v>381</v>
      </c>
      <c r="AT451" s="325" t="s">
        <v>381</v>
      </c>
    </row>
    <row r="452" spans="1:46" ht="15">
      <c r="A452" s="587" t="s">
        <v>475</v>
      </c>
      <c r="B452" s="300">
        <v>0</v>
      </c>
      <c r="C452" s="375">
        <f t="shared" si="259"/>
        <v>0</v>
      </c>
      <c r="D452" s="388">
        <f t="shared" ref="D452:D457" si="260">SUM($C$451:$C$457)</f>
        <v>30</v>
      </c>
      <c r="E452" s="323" t="s">
        <v>381</v>
      </c>
      <c r="F452" s="325" t="s">
        <v>381</v>
      </c>
      <c r="G452" s="325" t="s">
        <v>381</v>
      </c>
      <c r="H452" s="325" t="s">
        <v>381</v>
      </c>
      <c r="I452" s="325" t="s">
        <v>381</v>
      </c>
      <c r="J452" s="325" t="s">
        <v>381</v>
      </c>
      <c r="K452" s="325" t="s">
        <v>381</v>
      </c>
      <c r="L452" s="459" t="s">
        <v>381</v>
      </c>
      <c r="M452" s="325" t="s">
        <v>381</v>
      </c>
      <c r="N452" s="325" t="s">
        <v>381</v>
      </c>
      <c r="O452" s="325" t="s">
        <v>381</v>
      </c>
      <c r="P452" s="325" t="s">
        <v>381</v>
      </c>
      <c r="Q452" s="325" t="s">
        <v>381</v>
      </c>
      <c r="R452" s="325" t="s">
        <v>381</v>
      </c>
      <c r="S452" s="325" t="s">
        <v>381</v>
      </c>
      <c r="T452" s="325" t="s">
        <v>381</v>
      </c>
      <c r="U452" s="459" t="s">
        <v>381</v>
      </c>
      <c r="V452" s="333" t="s">
        <v>381</v>
      </c>
      <c r="W452" s="323" t="s">
        <v>381</v>
      </c>
      <c r="X452" s="325" t="s">
        <v>381</v>
      </c>
      <c r="Y452" s="325" t="s">
        <v>381</v>
      </c>
      <c r="Z452" s="325" t="s">
        <v>381</v>
      </c>
      <c r="AA452" s="325" t="s">
        <v>381</v>
      </c>
      <c r="AB452" s="325" t="s">
        <v>381</v>
      </c>
      <c r="AC452" s="325" t="s">
        <v>381</v>
      </c>
      <c r="AD452" s="325" t="s">
        <v>381</v>
      </c>
      <c r="AE452" s="325" t="s">
        <v>381</v>
      </c>
      <c r="AF452" s="325" t="s">
        <v>381</v>
      </c>
      <c r="AG452" s="325" t="s">
        <v>381</v>
      </c>
      <c r="AH452" s="325" t="s">
        <v>381</v>
      </c>
      <c r="AI452" s="325" t="s">
        <v>381</v>
      </c>
      <c r="AJ452" s="325" t="s">
        <v>381</v>
      </c>
      <c r="AK452" s="325" t="s">
        <v>381</v>
      </c>
      <c r="AL452" s="325" t="s">
        <v>381</v>
      </c>
      <c r="AM452" s="325" t="s">
        <v>381</v>
      </c>
      <c r="AN452" s="325" t="s">
        <v>381</v>
      </c>
      <c r="AO452" s="325" t="s">
        <v>381</v>
      </c>
      <c r="AP452" s="325" t="s">
        <v>381</v>
      </c>
      <c r="AQ452" s="325" t="s">
        <v>381</v>
      </c>
      <c r="AR452" s="325" t="s">
        <v>381</v>
      </c>
      <c r="AS452" s="325" t="s">
        <v>381</v>
      </c>
      <c r="AT452" s="325" t="s">
        <v>381</v>
      </c>
    </row>
    <row r="453" spans="1:46" ht="15">
      <c r="A453" s="587" t="s">
        <v>476</v>
      </c>
      <c r="B453" s="300">
        <v>3.3333333333333333E-2</v>
      </c>
      <c r="C453" s="375">
        <f t="shared" si="259"/>
        <v>1</v>
      </c>
      <c r="D453" s="388">
        <f t="shared" si="260"/>
        <v>30</v>
      </c>
      <c r="E453" s="323" t="s">
        <v>381</v>
      </c>
      <c r="F453" s="325" t="s">
        <v>381</v>
      </c>
      <c r="G453" s="325" t="s">
        <v>381</v>
      </c>
      <c r="H453" s="325" t="s">
        <v>381</v>
      </c>
      <c r="I453" s="325" t="s">
        <v>381</v>
      </c>
      <c r="J453" s="325" t="s">
        <v>381</v>
      </c>
      <c r="K453" s="325" t="s">
        <v>381</v>
      </c>
      <c r="L453" s="459" t="s">
        <v>381</v>
      </c>
      <c r="M453" s="325" t="s">
        <v>52</v>
      </c>
      <c r="N453" s="325" t="s">
        <v>381</v>
      </c>
      <c r="O453" s="325" t="s">
        <v>381</v>
      </c>
      <c r="P453" s="325" t="s">
        <v>381</v>
      </c>
      <c r="Q453" s="325" t="s">
        <v>381</v>
      </c>
      <c r="R453" s="325" t="s">
        <v>381</v>
      </c>
      <c r="S453" s="325" t="s">
        <v>381</v>
      </c>
      <c r="T453" s="325" t="s">
        <v>381</v>
      </c>
      <c r="U453" s="459" t="s">
        <v>381</v>
      </c>
      <c r="V453" s="333" t="s">
        <v>381</v>
      </c>
      <c r="W453" s="323" t="s">
        <v>381</v>
      </c>
      <c r="X453" s="325" t="s">
        <v>381</v>
      </c>
      <c r="Y453" s="325" t="s">
        <v>381</v>
      </c>
      <c r="Z453" s="325" t="s">
        <v>381</v>
      </c>
      <c r="AA453" s="325" t="s">
        <v>381</v>
      </c>
      <c r="AB453" s="325" t="s">
        <v>381</v>
      </c>
      <c r="AC453" s="325" t="s">
        <v>381</v>
      </c>
      <c r="AD453" s="325" t="s">
        <v>381</v>
      </c>
      <c r="AE453" s="325" t="s">
        <v>381</v>
      </c>
      <c r="AF453" s="325" t="s">
        <v>381</v>
      </c>
      <c r="AG453" s="325" t="s">
        <v>381</v>
      </c>
      <c r="AH453" s="325" t="s">
        <v>381</v>
      </c>
      <c r="AI453" s="325" t="s">
        <v>381</v>
      </c>
      <c r="AJ453" s="325" t="s">
        <v>381</v>
      </c>
      <c r="AK453" s="325" t="s">
        <v>381</v>
      </c>
      <c r="AL453" s="325" t="s">
        <v>381</v>
      </c>
      <c r="AM453" s="325" t="s">
        <v>381</v>
      </c>
      <c r="AN453" s="325" t="s">
        <v>381</v>
      </c>
      <c r="AO453" s="325" t="s">
        <v>381</v>
      </c>
      <c r="AP453" s="325" t="s">
        <v>381</v>
      </c>
      <c r="AQ453" s="325" t="s">
        <v>381</v>
      </c>
      <c r="AR453" s="325" t="s">
        <v>381</v>
      </c>
      <c r="AS453" s="325" t="s">
        <v>381</v>
      </c>
      <c r="AT453" s="325" t="s">
        <v>381</v>
      </c>
    </row>
    <row r="454" spans="1:46" ht="15">
      <c r="A454" s="587" t="s">
        <v>152</v>
      </c>
      <c r="B454" s="300">
        <v>0</v>
      </c>
      <c r="C454" s="375">
        <f t="shared" si="259"/>
        <v>0</v>
      </c>
      <c r="D454" s="388">
        <f t="shared" si="260"/>
        <v>30</v>
      </c>
      <c r="E454" s="323" t="s">
        <v>381</v>
      </c>
      <c r="F454" s="325" t="s">
        <v>381</v>
      </c>
      <c r="G454" s="325" t="s">
        <v>381</v>
      </c>
      <c r="H454" s="325" t="s">
        <v>381</v>
      </c>
      <c r="I454" s="325" t="s">
        <v>381</v>
      </c>
      <c r="J454" s="325" t="s">
        <v>381</v>
      </c>
      <c r="K454" s="325" t="s">
        <v>381</v>
      </c>
      <c r="L454" s="459" t="s">
        <v>381</v>
      </c>
      <c r="M454" s="325" t="s">
        <v>381</v>
      </c>
      <c r="N454" s="325" t="s">
        <v>381</v>
      </c>
      <c r="O454" s="325" t="s">
        <v>381</v>
      </c>
      <c r="P454" s="325" t="s">
        <v>381</v>
      </c>
      <c r="Q454" s="325" t="s">
        <v>381</v>
      </c>
      <c r="R454" s="325" t="s">
        <v>381</v>
      </c>
      <c r="S454" s="325" t="s">
        <v>381</v>
      </c>
      <c r="T454" s="325" t="s">
        <v>381</v>
      </c>
      <c r="U454" s="459" t="s">
        <v>381</v>
      </c>
      <c r="V454" s="333" t="s">
        <v>381</v>
      </c>
      <c r="W454" s="323" t="s">
        <v>381</v>
      </c>
      <c r="X454" s="325" t="s">
        <v>381</v>
      </c>
      <c r="Y454" s="325" t="s">
        <v>381</v>
      </c>
      <c r="Z454" s="325" t="s">
        <v>381</v>
      </c>
      <c r="AA454" s="325" t="s">
        <v>381</v>
      </c>
      <c r="AB454" s="325" t="s">
        <v>381</v>
      </c>
      <c r="AC454" s="325" t="s">
        <v>381</v>
      </c>
      <c r="AD454" s="325" t="s">
        <v>381</v>
      </c>
      <c r="AE454" s="325" t="s">
        <v>381</v>
      </c>
      <c r="AF454" s="325" t="s">
        <v>381</v>
      </c>
      <c r="AG454" s="325" t="s">
        <v>381</v>
      </c>
      <c r="AH454" s="325" t="s">
        <v>381</v>
      </c>
      <c r="AI454" s="325" t="s">
        <v>381</v>
      </c>
      <c r="AJ454" s="325" t="s">
        <v>381</v>
      </c>
      <c r="AK454" s="325" t="s">
        <v>381</v>
      </c>
      <c r="AL454" s="325" t="s">
        <v>381</v>
      </c>
      <c r="AM454" s="325" t="s">
        <v>381</v>
      </c>
      <c r="AN454" s="325" t="s">
        <v>381</v>
      </c>
      <c r="AO454" s="325" t="s">
        <v>381</v>
      </c>
      <c r="AP454" s="325" t="s">
        <v>381</v>
      </c>
      <c r="AQ454" s="325" t="s">
        <v>381</v>
      </c>
      <c r="AR454" s="325" t="s">
        <v>381</v>
      </c>
      <c r="AS454" s="325" t="s">
        <v>381</v>
      </c>
      <c r="AT454" s="325" t="s">
        <v>381</v>
      </c>
    </row>
    <row r="455" spans="1:46" ht="15">
      <c r="A455" s="387" t="s">
        <v>153</v>
      </c>
      <c r="B455" s="300">
        <v>0</v>
      </c>
      <c r="C455" s="375">
        <f t="shared" si="259"/>
        <v>0</v>
      </c>
      <c r="D455" s="388">
        <f t="shared" si="260"/>
        <v>30</v>
      </c>
      <c r="E455" s="323" t="s">
        <v>381</v>
      </c>
      <c r="F455" s="325" t="s">
        <v>381</v>
      </c>
      <c r="G455" s="325" t="s">
        <v>381</v>
      </c>
      <c r="H455" s="325" t="s">
        <v>381</v>
      </c>
      <c r="I455" s="325" t="s">
        <v>381</v>
      </c>
      <c r="J455" s="325" t="s">
        <v>381</v>
      </c>
      <c r="K455" s="325" t="s">
        <v>381</v>
      </c>
      <c r="L455" s="459" t="s">
        <v>381</v>
      </c>
      <c r="M455" s="325" t="s">
        <v>381</v>
      </c>
      <c r="N455" s="325" t="s">
        <v>381</v>
      </c>
      <c r="O455" s="325" t="s">
        <v>381</v>
      </c>
      <c r="P455" s="325" t="s">
        <v>381</v>
      </c>
      <c r="Q455" s="325" t="s">
        <v>381</v>
      </c>
      <c r="R455" s="325" t="s">
        <v>381</v>
      </c>
      <c r="S455" s="325" t="s">
        <v>381</v>
      </c>
      <c r="T455" s="325" t="s">
        <v>381</v>
      </c>
      <c r="U455" s="459" t="s">
        <v>381</v>
      </c>
      <c r="V455" s="333" t="s">
        <v>381</v>
      </c>
      <c r="W455" s="323" t="s">
        <v>381</v>
      </c>
      <c r="X455" s="325" t="s">
        <v>381</v>
      </c>
      <c r="Y455" s="325" t="s">
        <v>381</v>
      </c>
      <c r="Z455" s="325" t="s">
        <v>381</v>
      </c>
      <c r="AA455" s="325" t="s">
        <v>381</v>
      </c>
      <c r="AB455" s="325" t="s">
        <v>381</v>
      </c>
      <c r="AC455" s="325" t="s">
        <v>381</v>
      </c>
      <c r="AD455" s="325" t="s">
        <v>381</v>
      </c>
      <c r="AE455" s="325" t="s">
        <v>381</v>
      </c>
      <c r="AF455" s="325" t="s">
        <v>381</v>
      </c>
      <c r="AG455" s="325" t="s">
        <v>381</v>
      </c>
      <c r="AH455" s="325" t="s">
        <v>381</v>
      </c>
      <c r="AI455" s="325" t="s">
        <v>381</v>
      </c>
      <c r="AJ455" s="325" t="s">
        <v>381</v>
      </c>
      <c r="AK455" s="325" t="s">
        <v>381</v>
      </c>
      <c r="AL455" s="325" t="s">
        <v>381</v>
      </c>
      <c r="AM455" s="325" t="s">
        <v>381</v>
      </c>
      <c r="AN455" s="325" t="s">
        <v>381</v>
      </c>
      <c r="AO455" s="325" t="s">
        <v>381</v>
      </c>
      <c r="AP455" s="325" t="s">
        <v>381</v>
      </c>
      <c r="AQ455" s="325" t="s">
        <v>381</v>
      </c>
      <c r="AR455" s="325" t="s">
        <v>381</v>
      </c>
      <c r="AS455" s="325" t="s">
        <v>381</v>
      </c>
      <c r="AT455" s="325" t="s">
        <v>381</v>
      </c>
    </row>
    <row r="456" spans="1:46" ht="15">
      <c r="A456" s="587" t="s">
        <v>477</v>
      </c>
      <c r="B456" s="300">
        <v>0.13333333333333333</v>
      </c>
      <c r="C456" s="375">
        <f t="shared" si="259"/>
        <v>4</v>
      </c>
      <c r="D456" s="388">
        <f t="shared" si="260"/>
        <v>30</v>
      </c>
      <c r="E456" s="323" t="s">
        <v>381</v>
      </c>
      <c r="F456" s="325" t="s">
        <v>381</v>
      </c>
      <c r="G456" s="325" t="s">
        <v>381</v>
      </c>
      <c r="H456" s="325" t="s">
        <v>381</v>
      </c>
      <c r="I456" s="325" t="s">
        <v>381</v>
      </c>
      <c r="J456" s="325" t="s">
        <v>381</v>
      </c>
      <c r="K456" s="325" t="s">
        <v>381</v>
      </c>
      <c r="L456" s="459" t="s">
        <v>381</v>
      </c>
      <c r="M456" s="325" t="s">
        <v>381</v>
      </c>
      <c r="N456" s="325" t="s">
        <v>381</v>
      </c>
      <c r="O456" s="325" t="s">
        <v>381</v>
      </c>
      <c r="P456" s="325" t="s">
        <v>381</v>
      </c>
      <c r="Q456" s="325" t="s">
        <v>381</v>
      </c>
      <c r="R456" s="325" t="s">
        <v>381</v>
      </c>
      <c r="S456" s="325" t="s">
        <v>381</v>
      </c>
      <c r="T456" s="325" t="s">
        <v>381</v>
      </c>
      <c r="U456" s="459" t="s">
        <v>381</v>
      </c>
      <c r="V456" s="333" t="s">
        <v>381</v>
      </c>
      <c r="W456" s="323" t="s">
        <v>381</v>
      </c>
      <c r="X456" s="325" t="s">
        <v>52</v>
      </c>
      <c r="Y456" s="325" t="s">
        <v>381</v>
      </c>
      <c r="Z456" s="325" t="s">
        <v>381</v>
      </c>
      <c r="AA456" s="325" t="s">
        <v>381</v>
      </c>
      <c r="AB456" s="325" t="s">
        <v>52</v>
      </c>
      <c r="AC456" s="325" t="s">
        <v>381</v>
      </c>
      <c r="AD456" s="325" t="s">
        <v>381</v>
      </c>
      <c r="AE456" s="325" t="s">
        <v>52</v>
      </c>
      <c r="AF456" s="325" t="s">
        <v>52</v>
      </c>
      <c r="AG456" s="325" t="s">
        <v>381</v>
      </c>
      <c r="AH456" s="325" t="s">
        <v>381</v>
      </c>
      <c r="AI456" s="325" t="s">
        <v>381</v>
      </c>
      <c r="AJ456" s="325" t="s">
        <v>381</v>
      </c>
      <c r="AK456" s="325" t="s">
        <v>381</v>
      </c>
      <c r="AL456" s="325" t="s">
        <v>381</v>
      </c>
      <c r="AM456" s="325" t="s">
        <v>381</v>
      </c>
      <c r="AN456" s="325" t="s">
        <v>381</v>
      </c>
      <c r="AO456" s="325" t="s">
        <v>381</v>
      </c>
      <c r="AP456" s="325" t="s">
        <v>381</v>
      </c>
      <c r="AQ456" s="325" t="s">
        <v>381</v>
      </c>
      <c r="AR456" s="325" t="s">
        <v>381</v>
      </c>
      <c r="AS456" s="325" t="s">
        <v>381</v>
      </c>
      <c r="AT456" s="325" t="s">
        <v>381</v>
      </c>
    </row>
    <row r="457" spans="1:46" ht="15">
      <c r="A457" s="592" t="s">
        <v>154</v>
      </c>
      <c r="B457" s="300">
        <v>0.83333333333333337</v>
      </c>
      <c r="C457" s="375">
        <f t="shared" si="259"/>
        <v>25</v>
      </c>
      <c r="D457" s="388">
        <f t="shared" si="260"/>
        <v>30</v>
      </c>
      <c r="E457" s="323" t="s">
        <v>381</v>
      </c>
      <c r="F457" s="325" t="s">
        <v>381</v>
      </c>
      <c r="G457" s="325" t="s">
        <v>52</v>
      </c>
      <c r="H457" s="325" t="s">
        <v>381</v>
      </c>
      <c r="I457" s="325" t="s">
        <v>52</v>
      </c>
      <c r="J457" s="325" t="s">
        <v>381</v>
      </c>
      <c r="K457" s="325" t="s">
        <v>52</v>
      </c>
      <c r="L457" s="459" t="s">
        <v>381</v>
      </c>
      <c r="M457" s="325" t="s">
        <v>381</v>
      </c>
      <c r="N457" s="325" t="s">
        <v>52</v>
      </c>
      <c r="O457" s="325" t="s">
        <v>52</v>
      </c>
      <c r="P457" s="325" t="s">
        <v>52</v>
      </c>
      <c r="Q457" s="325" t="s">
        <v>52</v>
      </c>
      <c r="R457" s="325" t="s">
        <v>52</v>
      </c>
      <c r="S457" s="325" t="s">
        <v>52</v>
      </c>
      <c r="T457" s="325" t="s">
        <v>381</v>
      </c>
      <c r="U457" s="459" t="s">
        <v>52</v>
      </c>
      <c r="V457" s="333" t="s">
        <v>52</v>
      </c>
      <c r="W457" s="323" t="s">
        <v>52</v>
      </c>
      <c r="X457" s="325" t="s">
        <v>381</v>
      </c>
      <c r="Y457" s="325" t="s">
        <v>52</v>
      </c>
      <c r="Z457" s="325" t="s">
        <v>52</v>
      </c>
      <c r="AA457" s="325" t="s">
        <v>381</v>
      </c>
      <c r="AB457" s="325" t="s">
        <v>381</v>
      </c>
      <c r="AC457" s="325" t="s">
        <v>52</v>
      </c>
      <c r="AD457" s="325" t="s">
        <v>381</v>
      </c>
      <c r="AE457" s="325" t="s">
        <v>381</v>
      </c>
      <c r="AF457" s="325" t="s">
        <v>381</v>
      </c>
      <c r="AG457" s="325" t="s">
        <v>52</v>
      </c>
      <c r="AH457" s="325" t="s">
        <v>52</v>
      </c>
      <c r="AI457" s="325" t="s">
        <v>52</v>
      </c>
      <c r="AJ457" s="325" t="s">
        <v>52</v>
      </c>
      <c r="AK457" s="325" t="s">
        <v>381</v>
      </c>
      <c r="AL457" s="325" t="s">
        <v>52</v>
      </c>
      <c r="AM457" s="325" t="s">
        <v>52</v>
      </c>
      <c r="AN457" s="325" t="s">
        <v>52</v>
      </c>
      <c r="AO457" s="325" t="s">
        <v>381</v>
      </c>
      <c r="AP457" s="325" t="s">
        <v>381</v>
      </c>
      <c r="AQ457" s="325" t="s">
        <v>52</v>
      </c>
      <c r="AR457" s="325" t="s">
        <v>381</v>
      </c>
      <c r="AS457" s="325" t="s">
        <v>52</v>
      </c>
      <c r="AT457" s="325" t="s">
        <v>52</v>
      </c>
    </row>
    <row r="458" spans="1:46" ht="15">
      <c r="A458" s="583" t="s">
        <v>501</v>
      </c>
      <c r="B458" s="535"/>
      <c r="C458" s="535"/>
      <c r="D458" s="536"/>
      <c r="E458" s="535"/>
      <c r="F458" s="443" t="str" cm="1">
        <f t="array" ref="F458">IF(COUNTIF(F459:F465,"Yes")&lt;1,"Don't Know",_xlfn.IFS(F459="Yes",$A459,F460="Yes",$A460,F461="Yes",$A461,F462="Yes",$A462,F463="Yes",$A463,F464="Yes",$A464,F465="Yes",$A465))</f>
        <v>Don't Know</v>
      </c>
      <c r="G458" s="443" t="str" cm="1">
        <f t="array" ref="G458">IF(COUNTIF(G459:G465,"Yes")&lt;1,"Don't Know",_xlfn.IFS(G459="Yes",$A459,G460="Yes",$A460,G461="Yes",$A461,G462="Yes",$A462,G463="Yes",$A463,G464="Yes",$A464,G465="Yes",$A465))</f>
        <v>Doctor</v>
      </c>
      <c r="H458" s="443" t="str" cm="1">
        <f t="array" ref="H458">IF(COUNTIF(H459:H465,"Yes")&lt;1,"Don't Know",_xlfn.IFS(H459="Yes",$A459,H460="Yes",$A460,H461="Yes",$A461,H462="Yes",$A462,H463="Yes",$A463,H464="Yes",$A464,H465="Yes",$A465))</f>
        <v>Doctor</v>
      </c>
      <c r="I458" s="443" t="str" cm="1">
        <f t="array" ref="I458">IF(COUNTIF(I459:I465,"Yes")&lt;1,"Don't Know",_xlfn.IFS(I459="Yes",$A459,I460="Yes",$A460,I461="Yes",$A461,I462="Yes",$A462,I463="Yes",$A463,I464="Yes",$A464,I465="Yes",$A465))</f>
        <v>Doctor</v>
      </c>
      <c r="J458" s="443" t="str" cm="1">
        <f t="array" ref="J458">IF(COUNTIF(J459:J465,"Yes")&lt;1,"Don't Know",_xlfn.IFS(J459="Yes",$A459,J460="Yes",$A460,J461="Yes",$A461,J462="Yes",$A462,J463="Yes",$A463,J464="Yes",$A464,J465="Yes",$A465))</f>
        <v>Don't Know</v>
      </c>
      <c r="K458" s="443" t="str" cm="1">
        <f t="array" ref="K458">IF(COUNTIF(K459:K465,"Yes")&lt;1,"Don't Know",_xlfn.IFS(K459="Yes",$A459,K460="Yes",$A460,K461="Yes",$A461,K462="Yes",$A462,K463="Yes",$A463,K464="Yes",$A464,K465="Yes",$A465))</f>
        <v>Doctor</v>
      </c>
      <c r="L458" s="443" t="str" cm="1">
        <f t="array" ref="L458">IF(COUNTIF(L459:L465,"Yes")&lt;1,"Don't Know",_xlfn.IFS(L459="Yes",$A459,L460="Yes",$A460,L461="Yes",$A461,L462="Yes",$A462,L463="Yes",$A463,L464="Yes",$A464,L465="Yes",$A465))</f>
        <v>Don't Know</v>
      </c>
      <c r="M458" s="443" t="str" cm="1">
        <f t="array" ref="M458">IF(COUNTIF(M459:M465,"Yes")&lt;1,"Don't Know",_xlfn.IFS(M459="Yes",$A459,M460="Yes",$A460,M461="Yes",$A461,M462="Yes",$A462,M463="Yes",$A463,M464="Yes",$A464,M465="Yes",$A465))</f>
        <v>Auxiliary nurse midwife</v>
      </c>
      <c r="N458" s="443" t="str" cm="1">
        <f t="array" ref="N458">IF(COUNTIF(N459:N465,"Yes")&lt;1,"Don't Know",_xlfn.IFS(N459="Yes",$A459,N460="Yes",$A460,N461="Yes",$A461,N462="Yes",$A462,N463="Yes",$A463,N464="Yes",$A464,N465="Yes",$A465))</f>
        <v>Doctor</v>
      </c>
      <c r="O458" s="443" t="str" cm="1">
        <f t="array" ref="O458">IF(COUNTIF(O459:O465,"Yes")&lt;1,"Don't Know",_xlfn.IFS(O459="Yes",$A459,O460="Yes",$A460,O461="Yes",$A461,O462="Yes",$A462,O463="Yes",$A463,O464="Yes",$A464,O465="Yes",$A465))</f>
        <v>Doctor</v>
      </c>
      <c r="P458" s="443" t="str" cm="1">
        <f t="array" ref="P458">IF(COUNTIF(P459:P465,"Yes")&lt;1,"Don't Know",_xlfn.IFS(P459="Yes",$A459,P460="Yes",$A460,P461="Yes",$A461,P462="Yes",$A462,P463="Yes",$A463,P464="Yes",$A464,P465="Yes",$A465))</f>
        <v>Doctor</v>
      </c>
      <c r="Q458" s="443" t="str" cm="1">
        <f t="array" ref="Q458">IF(COUNTIF(Q459:Q465,"Yes")&lt;1,"Don't Know",_xlfn.IFS(Q459="Yes",$A459,Q460="Yes",$A460,Q461="Yes",$A461,Q462="Yes",$A462,Q463="Yes",$A463,Q464="Yes",$A464,Q465="Yes",$A465))</f>
        <v>Doctor</v>
      </c>
      <c r="R458" s="443" t="str" cm="1">
        <f t="array" ref="R458">IF(COUNTIF(R459:R465,"Yes")&lt;1,"Don't Know",_xlfn.IFS(R459="Yes",$A459,R460="Yes",$A460,R461="Yes",$A461,R462="Yes",$A462,R463="Yes",$A463,R464="Yes",$A464,R465="Yes",$A465))</f>
        <v>Doctor</v>
      </c>
      <c r="S458" s="443" t="str" cm="1">
        <f t="array" ref="S458">IF(COUNTIF(S459:S465,"Yes")&lt;1,"Don't Know",_xlfn.IFS(S459="Yes",$A459,S460="Yes",$A460,S461="Yes",$A461,S462="Yes",$A462,S463="Yes",$A463,S464="Yes",$A464,S465="Yes",$A465))</f>
        <v>Doctor</v>
      </c>
      <c r="T458" s="443" t="str" cm="1">
        <f t="array" ref="T458">IF(COUNTIF(T459:T465,"Yes")&lt;1,"Don't Know",_xlfn.IFS(T459="Yes",$A459,T460="Yes",$A460,T461="Yes",$A461,T462="Yes",$A462,T463="Yes",$A463,T464="Yes",$A464,T465="Yes",$A465))</f>
        <v>Don't Know</v>
      </c>
      <c r="U458" s="443" t="str" cm="1">
        <f t="array" ref="U458">IF(COUNTIF(U459:U465,"Yes")&lt;1,"Don't Know",_xlfn.IFS(U459="Yes",$A459,U460="Yes",$A460,U461="Yes",$A461,U462="Yes",$A462,U463="Yes",$A463,U464="Yes",$A464,U465="Yes",$A465))</f>
        <v>Doctor</v>
      </c>
      <c r="V458" s="443" t="str" cm="1">
        <f t="array" ref="V458">IF(COUNTIF(V459:V465,"Yes")&lt;1,"Don't Know",_xlfn.IFS(V459="Yes",$A459,V460="Yes",$A460,V461="Yes",$A461,V462="Yes",$A462,V463="Yes",$A463,V464="Yes",$A464,V465="Yes",$A465))</f>
        <v>Doctor</v>
      </c>
      <c r="W458" s="443" t="str" cm="1">
        <f t="array" ref="W458">IF(COUNTIF(W459:W465,"Yes")&lt;1,"Don't Know",_xlfn.IFS(W459="Yes",$A459,W460="Yes",$A460,W461="Yes",$A461,W462="Yes",$A462,W463="Yes",$A463,W464="Yes",$A464,W465="Yes",$A465))</f>
        <v>Doctor</v>
      </c>
      <c r="X458" s="443" t="str" cm="1">
        <f t="array" ref="X458">IF(COUNTIF(X459:X465,"Yes")&lt;1,"Don't Know",_xlfn.IFS(X459="Yes",$A459,X460="Yes",$A460,X461="Yes",$A461,X462="Yes",$A462,X463="Yes",$A463,X464="Yes",$A464,X465="Yes",$A465))</f>
        <v>Clinical officer</v>
      </c>
      <c r="Y458" s="443" t="str" cm="1">
        <f t="array" ref="Y458">IF(COUNTIF(Y459:Y465,"Yes")&lt;1,"Don't Know",_xlfn.IFS(Y459="Yes",$A459,Y460="Yes",$A460,Y461="Yes",$A461,Y462="Yes",$A462,Y463="Yes",$A463,Y464="Yes",$A464,Y465="Yes",$A465))</f>
        <v>Doctor</v>
      </c>
      <c r="Z458" s="443" t="str" cm="1">
        <f t="array" ref="Z458">IF(COUNTIF(Z459:Z465,"Yes")&lt;1,"Don't Know",_xlfn.IFS(Z459="Yes",$A459,Z460="Yes",$A460,Z461="Yes",$A461,Z462="Yes",$A462,Z463="Yes",$A463,Z464="Yes",$A464,Z465="Yes",$A465))</f>
        <v>Doctor</v>
      </c>
      <c r="AA458" s="443" t="str" cm="1">
        <f t="array" ref="AA458">IF(COUNTIF(AA459:AA465,"Yes")&lt;1,"Don't Know",_xlfn.IFS(AA459="Yes",$A459,AA460="Yes",$A460,AA461="Yes",$A461,AA462="Yes",$A462,AA463="Yes",$A463,AA464="Yes",$A464,AA465="Yes",$A465))</f>
        <v>Don't Know</v>
      </c>
      <c r="AB458" s="443" t="str" cm="1">
        <f t="array" ref="AB458">IF(COUNTIF(AB459:AB465,"Yes")&lt;1,"Don't Know",_xlfn.IFS(AB459="Yes",$A459,AB460="Yes",$A460,AB461="Yes",$A461,AB462="Yes",$A462,AB463="Yes",$A463,AB464="Yes",$A464,AB465="Yes",$A465))</f>
        <v>Clinical officer</v>
      </c>
      <c r="AC458" s="443" t="str" cm="1">
        <f t="array" ref="AC458">IF(COUNTIF(AC459:AC465,"Yes")&lt;1,"Don't Know",_xlfn.IFS(AC459="Yes",$A459,AC460="Yes",$A460,AC461="Yes",$A461,AC462="Yes",$A462,AC463="Yes",$A463,AC464="Yes",$A464,AC465="Yes",$A465))</f>
        <v>Doctor</v>
      </c>
      <c r="AD458" s="443" t="str" cm="1">
        <f t="array" ref="AD458">IF(COUNTIF(AD459:AD465,"Yes")&lt;1,"Don't Know",_xlfn.IFS(AD459="Yes",$A459,AD460="Yes",$A460,AD461="Yes",$A461,AD462="Yes",$A462,AD463="Yes",$A463,AD464="Yes",$A464,AD465="Yes",$A465))</f>
        <v>Don't Know</v>
      </c>
      <c r="AE458" s="443" t="str" cm="1">
        <f t="array" ref="AE458">IF(COUNTIF(AE459:AE465,"Yes")&lt;1,"Don't Know",_xlfn.IFS(AE459="Yes",$A459,AE460="Yes",$A460,AE461="Yes",$A461,AE462="Yes",$A462,AE463="Yes",$A463,AE464="Yes",$A464,AE465="Yes",$A465))</f>
        <v>Clinical officer</v>
      </c>
      <c r="AF458" s="443" t="str" cm="1">
        <f t="array" ref="AF458">IF(COUNTIF(AF459:AF465,"Yes")&lt;1,"Don't Know",_xlfn.IFS(AF459="Yes",$A459,AF460="Yes",$A460,AF461="Yes",$A461,AF462="Yes",$A462,AF463="Yes",$A463,AF464="Yes",$A464,AF465="Yes",$A465))</f>
        <v>Clinical officer</v>
      </c>
      <c r="AG458" s="443" t="str" cm="1">
        <f t="array" ref="AG458">IF(COUNTIF(AG459:AG465,"Yes")&lt;1,"Don't Know",_xlfn.IFS(AG459="Yes",$A459,AG460="Yes",$A460,AG461="Yes",$A461,AG462="Yes",$A462,AG463="Yes",$A463,AG464="Yes",$A464,AG465="Yes",$A465))</f>
        <v>Doctor</v>
      </c>
      <c r="AH458" s="443" t="str" cm="1">
        <f t="array" ref="AH458">IF(COUNTIF(AH459:AH465,"Yes")&lt;1,"Don't Know",_xlfn.IFS(AH459="Yes",$A459,AH460="Yes",$A460,AH461="Yes",$A461,AH462="Yes",$A462,AH463="Yes",$A463,AH464="Yes",$A464,AH465="Yes",$A465))</f>
        <v>Doctor</v>
      </c>
      <c r="AI458" s="443" t="str" cm="1">
        <f t="array" ref="AI458">IF(COUNTIF(AI459:AI465,"Yes")&lt;1,"Don't Know",_xlfn.IFS(AI459="Yes",$A459,AI460="Yes",$A460,AI461="Yes",$A461,AI462="Yes",$A462,AI463="Yes",$A463,AI464="Yes",$A464,AI465="Yes",$A465))</f>
        <v>Doctor</v>
      </c>
      <c r="AJ458" s="443" t="str" cm="1">
        <f t="array" ref="AJ458">IF(COUNTIF(AJ459:AJ465,"Yes")&lt;1,"Don't Know",_xlfn.IFS(AJ459="Yes",$A459,AJ460="Yes",$A460,AJ461="Yes",$A461,AJ462="Yes",$A462,AJ463="Yes",$A463,AJ464="Yes",$A464,AJ465="Yes",$A465))</f>
        <v>Doctor</v>
      </c>
      <c r="AK458" s="443" t="str" cm="1">
        <f t="array" ref="AK458">IF(COUNTIF(AK459:AK465,"Yes")&lt;1,"Don't Know",_xlfn.IFS(AK459="Yes",$A459,AK460="Yes",$A460,AK461="Yes",$A461,AK462="Yes",$A462,AK463="Yes",$A463,AK464="Yes",$A464,AK465="Yes",$A465))</f>
        <v>Don't Know</v>
      </c>
      <c r="AL458" s="443" t="str" cm="1">
        <f t="array" ref="AL458">IF(COUNTIF(AL459:AL465,"Yes")&lt;1,"Don't Know",_xlfn.IFS(AL459="Yes",$A459,AL460="Yes",$A460,AL461="Yes",$A461,AL462="Yes",$A462,AL463="Yes",$A463,AL464="Yes",$A464,AL465="Yes",$A465))</f>
        <v>Doctor</v>
      </c>
      <c r="AM458" s="443" t="str" cm="1">
        <f t="array" ref="AM458">IF(COUNTIF(AM459:AM465,"Yes")&lt;1,"Don't Know",_xlfn.IFS(AM459="Yes",$A459,AM460="Yes",$A460,AM461="Yes",$A461,AM462="Yes",$A462,AM463="Yes",$A463,AM464="Yes",$A464,AM465="Yes",$A465))</f>
        <v>Doctor</v>
      </c>
      <c r="AN458" s="443" t="str" cm="1">
        <f t="array" ref="AN458">IF(COUNTIF(AN459:AN465,"Yes")&lt;1,"Don't Know",_xlfn.IFS(AN459="Yes",$A459,AN460="Yes",$A460,AN461="Yes",$A461,AN462="Yes",$A462,AN463="Yes",$A463,AN464="Yes",$A464,AN465="Yes",$A465))</f>
        <v>Doctor</v>
      </c>
      <c r="AO458" s="443" t="str" cm="1">
        <f t="array" ref="AO458">IF(COUNTIF(AO459:AO465,"Yes")&lt;1,"Don't Know",_xlfn.IFS(AO459="Yes",$A459,AO460="Yes",$A460,AO461="Yes",$A461,AO462="Yes",$A462,AO463="Yes",$A463,AO464="Yes",$A464,AO465="Yes",$A465))</f>
        <v>Don't Know</v>
      </c>
      <c r="AP458" s="443" t="str" cm="1">
        <f t="array" ref="AP458">IF(COUNTIF(AP459:AP465,"Yes")&lt;1,"Don't Know",_xlfn.IFS(AP459="Yes",$A459,AP460="Yes",$A460,AP461="Yes",$A461,AP462="Yes",$A462,AP463="Yes",$A463,AP464="Yes",$A464,AP465="Yes",$A465))</f>
        <v>Don't Know</v>
      </c>
      <c r="AQ458" s="443" t="str" cm="1">
        <f t="array" ref="AQ458">IF(COUNTIF(AQ459:AQ465,"Yes")&lt;1,"Don't Know",_xlfn.IFS(AQ459="Yes",$A459,AQ460="Yes",$A460,AQ461="Yes",$A461,AQ462="Yes",$A462,AQ463="Yes",$A463,AQ464="Yes",$A464,AQ465="Yes",$A465))</f>
        <v>Doctor</v>
      </c>
      <c r="AR458" s="443" t="str" cm="1">
        <f t="array" ref="AR458">IF(COUNTIF(AR459:AR465,"Yes")&lt;1,"Don't Know",_xlfn.IFS(AR459="Yes",$A459,AR460="Yes",$A460,AR461="Yes",$A461,AR462="Yes",$A462,AR463="Yes",$A463,AR464="Yes",$A464,AR465="Yes",$A465))</f>
        <v>Don't Know</v>
      </c>
      <c r="AS458" s="443" t="str" cm="1">
        <f t="array" ref="AS458">IF(COUNTIF(AS459:AS465,"Yes")&lt;1,"Don't Know",_xlfn.IFS(AS459="Yes",$A459,AS460="Yes",$A460,AS461="Yes",$A461,AS462="Yes",$A462,AS463="Yes",$A463,AS464="Yes",$A464,AS465="Yes",$A465))</f>
        <v>Doctor</v>
      </c>
      <c r="AT458" s="443" t="str" cm="1">
        <f t="array" ref="AT458">IF(COUNTIF(AT459:AT465,"Yes")&lt;1,"Don't Know",_xlfn.IFS(AT459="Yes",$A459,AT460="Yes",$A460,AT461="Yes",$A461,AT462="Yes",$A462,AT463="Yes",$A463,AT464="Yes",$A464,AT465="Yes",$A465))</f>
        <v>Doctor</v>
      </c>
    </row>
    <row r="459" spans="1:46" ht="15">
      <c r="A459" s="587" t="s">
        <v>474</v>
      </c>
      <c r="B459" s="300">
        <v>0</v>
      </c>
      <c r="C459" s="375">
        <f t="shared" ref="C459:C465" si="261">COUNTIF(E459:AT459,"Yes")</f>
        <v>0</v>
      </c>
      <c r="D459" s="388">
        <f>SUM($C$459:$C$465)</f>
        <v>31</v>
      </c>
      <c r="E459" s="323" t="s">
        <v>381</v>
      </c>
      <c r="F459" s="325" t="s">
        <v>381</v>
      </c>
      <c r="G459" s="325" t="s">
        <v>381</v>
      </c>
      <c r="H459" s="325" t="s">
        <v>381</v>
      </c>
      <c r="I459" s="325" t="s">
        <v>381</v>
      </c>
      <c r="J459" s="325" t="s">
        <v>381</v>
      </c>
      <c r="K459" s="325" t="s">
        <v>381</v>
      </c>
      <c r="L459" s="459" t="s">
        <v>381</v>
      </c>
      <c r="M459" s="325" t="s">
        <v>381</v>
      </c>
      <c r="N459" s="325" t="s">
        <v>381</v>
      </c>
      <c r="O459" s="325" t="s">
        <v>381</v>
      </c>
      <c r="P459" s="325" t="s">
        <v>381</v>
      </c>
      <c r="Q459" s="325" t="s">
        <v>381</v>
      </c>
      <c r="R459" s="325" t="s">
        <v>381</v>
      </c>
      <c r="S459" s="325" t="s">
        <v>381</v>
      </c>
      <c r="T459" s="325" t="s">
        <v>381</v>
      </c>
      <c r="U459" s="459" t="s">
        <v>381</v>
      </c>
      <c r="V459" s="333" t="s">
        <v>381</v>
      </c>
      <c r="W459" s="323" t="s">
        <v>381</v>
      </c>
      <c r="X459" s="325" t="s">
        <v>381</v>
      </c>
      <c r="Y459" s="325" t="s">
        <v>381</v>
      </c>
      <c r="Z459" s="325" t="s">
        <v>381</v>
      </c>
      <c r="AA459" s="325" t="s">
        <v>381</v>
      </c>
      <c r="AB459" s="325" t="s">
        <v>381</v>
      </c>
      <c r="AC459" s="325" t="s">
        <v>381</v>
      </c>
      <c r="AD459" s="325" t="s">
        <v>381</v>
      </c>
      <c r="AE459" s="325" t="s">
        <v>381</v>
      </c>
      <c r="AF459" s="325" t="s">
        <v>381</v>
      </c>
      <c r="AG459" s="325" t="s">
        <v>381</v>
      </c>
      <c r="AH459" s="325" t="s">
        <v>381</v>
      </c>
      <c r="AI459" s="325" t="s">
        <v>381</v>
      </c>
      <c r="AJ459" s="325" t="s">
        <v>381</v>
      </c>
      <c r="AK459" s="325" t="s">
        <v>381</v>
      </c>
      <c r="AL459" s="325" t="s">
        <v>381</v>
      </c>
      <c r="AM459" s="325" t="s">
        <v>381</v>
      </c>
      <c r="AN459" s="325" t="s">
        <v>381</v>
      </c>
      <c r="AO459" s="325" t="s">
        <v>381</v>
      </c>
      <c r="AP459" s="325" t="s">
        <v>381</v>
      </c>
      <c r="AQ459" s="325" t="s">
        <v>381</v>
      </c>
      <c r="AR459" s="325" t="s">
        <v>381</v>
      </c>
      <c r="AS459" s="325" t="s">
        <v>381</v>
      </c>
      <c r="AT459" s="325" t="s">
        <v>381</v>
      </c>
    </row>
    <row r="460" spans="1:46" ht="15">
      <c r="A460" s="587" t="s">
        <v>475</v>
      </c>
      <c r="B460" s="300">
        <v>0</v>
      </c>
      <c r="C460" s="375">
        <f t="shared" si="261"/>
        <v>0</v>
      </c>
      <c r="D460" s="388">
        <f t="shared" ref="D460:D465" si="262">SUM($C$459:$C$465)</f>
        <v>31</v>
      </c>
      <c r="E460" s="323" t="s">
        <v>381</v>
      </c>
      <c r="F460" s="325" t="s">
        <v>381</v>
      </c>
      <c r="G460" s="325" t="s">
        <v>381</v>
      </c>
      <c r="H460" s="325" t="s">
        <v>381</v>
      </c>
      <c r="I460" s="325" t="s">
        <v>381</v>
      </c>
      <c r="J460" s="325" t="s">
        <v>381</v>
      </c>
      <c r="K460" s="325" t="s">
        <v>381</v>
      </c>
      <c r="L460" s="459" t="s">
        <v>381</v>
      </c>
      <c r="M460" s="325" t="s">
        <v>381</v>
      </c>
      <c r="N460" s="325" t="s">
        <v>381</v>
      </c>
      <c r="O460" s="325" t="s">
        <v>381</v>
      </c>
      <c r="P460" s="325" t="s">
        <v>381</v>
      </c>
      <c r="Q460" s="325" t="s">
        <v>381</v>
      </c>
      <c r="R460" s="325" t="s">
        <v>381</v>
      </c>
      <c r="S460" s="325" t="s">
        <v>381</v>
      </c>
      <c r="T460" s="325" t="s">
        <v>381</v>
      </c>
      <c r="U460" s="459" t="s">
        <v>381</v>
      </c>
      <c r="V460" s="333" t="s">
        <v>381</v>
      </c>
      <c r="W460" s="323" t="s">
        <v>381</v>
      </c>
      <c r="X460" s="325" t="s">
        <v>381</v>
      </c>
      <c r="Y460" s="325" t="s">
        <v>381</v>
      </c>
      <c r="Z460" s="325" t="s">
        <v>381</v>
      </c>
      <c r="AA460" s="325" t="s">
        <v>381</v>
      </c>
      <c r="AB460" s="325" t="s">
        <v>381</v>
      </c>
      <c r="AC460" s="325" t="s">
        <v>381</v>
      </c>
      <c r="AD460" s="325" t="s">
        <v>381</v>
      </c>
      <c r="AE460" s="325" t="s">
        <v>381</v>
      </c>
      <c r="AF460" s="325" t="s">
        <v>381</v>
      </c>
      <c r="AG460" s="325" t="s">
        <v>381</v>
      </c>
      <c r="AH460" s="325" t="s">
        <v>381</v>
      </c>
      <c r="AI460" s="325" t="s">
        <v>381</v>
      </c>
      <c r="AJ460" s="325" t="s">
        <v>381</v>
      </c>
      <c r="AK460" s="325" t="s">
        <v>381</v>
      </c>
      <c r="AL460" s="325" t="s">
        <v>381</v>
      </c>
      <c r="AM460" s="325" t="s">
        <v>381</v>
      </c>
      <c r="AN460" s="325" t="s">
        <v>381</v>
      </c>
      <c r="AO460" s="325" t="s">
        <v>381</v>
      </c>
      <c r="AP460" s="325" t="s">
        <v>381</v>
      </c>
      <c r="AQ460" s="325" t="s">
        <v>381</v>
      </c>
      <c r="AR460" s="325" t="s">
        <v>381</v>
      </c>
      <c r="AS460" s="325" t="s">
        <v>381</v>
      </c>
      <c r="AT460" s="325" t="s">
        <v>381</v>
      </c>
    </row>
    <row r="461" spans="1:46" ht="15">
      <c r="A461" s="587" t="s">
        <v>476</v>
      </c>
      <c r="B461" s="300">
        <v>3.2258064516129031E-2</v>
      </c>
      <c r="C461" s="375">
        <f t="shared" si="261"/>
        <v>1</v>
      </c>
      <c r="D461" s="388">
        <f t="shared" si="262"/>
        <v>31</v>
      </c>
      <c r="E461" s="323" t="s">
        <v>381</v>
      </c>
      <c r="F461" s="325" t="s">
        <v>381</v>
      </c>
      <c r="G461" s="325" t="s">
        <v>381</v>
      </c>
      <c r="H461" s="325" t="s">
        <v>381</v>
      </c>
      <c r="I461" s="325" t="s">
        <v>381</v>
      </c>
      <c r="J461" s="325" t="s">
        <v>381</v>
      </c>
      <c r="K461" s="325" t="s">
        <v>381</v>
      </c>
      <c r="L461" s="459" t="s">
        <v>381</v>
      </c>
      <c r="M461" s="325" t="s">
        <v>52</v>
      </c>
      <c r="N461" s="325" t="s">
        <v>381</v>
      </c>
      <c r="O461" s="325" t="s">
        <v>381</v>
      </c>
      <c r="P461" s="325" t="s">
        <v>381</v>
      </c>
      <c r="Q461" s="325" t="s">
        <v>381</v>
      </c>
      <c r="R461" s="325" t="s">
        <v>381</v>
      </c>
      <c r="S461" s="325" t="s">
        <v>381</v>
      </c>
      <c r="T461" s="325" t="s">
        <v>381</v>
      </c>
      <c r="U461" s="459" t="s">
        <v>381</v>
      </c>
      <c r="V461" s="333" t="s">
        <v>381</v>
      </c>
      <c r="W461" s="323" t="s">
        <v>381</v>
      </c>
      <c r="X461" s="325" t="s">
        <v>381</v>
      </c>
      <c r="Y461" s="325" t="s">
        <v>381</v>
      </c>
      <c r="Z461" s="325" t="s">
        <v>381</v>
      </c>
      <c r="AA461" s="325" t="s">
        <v>381</v>
      </c>
      <c r="AB461" s="325" t="s">
        <v>381</v>
      </c>
      <c r="AC461" s="325" t="s">
        <v>381</v>
      </c>
      <c r="AD461" s="325" t="s">
        <v>381</v>
      </c>
      <c r="AE461" s="325" t="s">
        <v>381</v>
      </c>
      <c r="AF461" s="325" t="s">
        <v>381</v>
      </c>
      <c r="AG461" s="325" t="s">
        <v>381</v>
      </c>
      <c r="AH461" s="325" t="s">
        <v>381</v>
      </c>
      <c r="AI461" s="325" t="s">
        <v>381</v>
      </c>
      <c r="AJ461" s="325" t="s">
        <v>381</v>
      </c>
      <c r="AK461" s="325" t="s">
        <v>381</v>
      </c>
      <c r="AL461" s="325" t="s">
        <v>381</v>
      </c>
      <c r="AM461" s="325" t="s">
        <v>381</v>
      </c>
      <c r="AN461" s="325" t="s">
        <v>381</v>
      </c>
      <c r="AO461" s="325" t="s">
        <v>381</v>
      </c>
      <c r="AP461" s="325" t="s">
        <v>381</v>
      </c>
      <c r="AQ461" s="325" t="s">
        <v>381</v>
      </c>
      <c r="AR461" s="325" t="s">
        <v>381</v>
      </c>
      <c r="AS461" s="325" t="s">
        <v>381</v>
      </c>
      <c r="AT461" s="325" t="s">
        <v>381</v>
      </c>
    </row>
    <row r="462" spans="1:46" ht="15">
      <c r="A462" s="587" t="s">
        <v>152</v>
      </c>
      <c r="B462" s="300">
        <v>0</v>
      </c>
      <c r="C462" s="375">
        <f t="shared" si="261"/>
        <v>0</v>
      </c>
      <c r="D462" s="388">
        <f t="shared" si="262"/>
        <v>31</v>
      </c>
      <c r="E462" s="323" t="s">
        <v>381</v>
      </c>
      <c r="F462" s="325" t="s">
        <v>381</v>
      </c>
      <c r="G462" s="325" t="s">
        <v>381</v>
      </c>
      <c r="H462" s="325" t="s">
        <v>381</v>
      </c>
      <c r="I462" s="325" t="s">
        <v>381</v>
      </c>
      <c r="J462" s="325" t="s">
        <v>381</v>
      </c>
      <c r="K462" s="325" t="s">
        <v>381</v>
      </c>
      <c r="L462" s="459" t="s">
        <v>381</v>
      </c>
      <c r="M462" s="325" t="s">
        <v>381</v>
      </c>
      <c r="N462" s="325" t="s">
        <v>381</v>
      </c>
      <c r="O462" s="325" t="s">
        <v>381</v>
      </c>
      <c r="P462" s="325" t="s">
        <v>381</v>
      </c>
      <c r="Q462" s="325" t="s">
        <v>381</v>
      </c>
      <c r="R462" s="325" t="s">
        <v>381</v>
      </c>
      <c r="S462" s="325" t="s">
        <v>381</v>
      </c>
      <c r="T462" s="325" t="s">
        <v>381</v>
      </c>
      <c r="U462" s="459" t="s">
        <v>381</v>
      </c>
      <c r="V462" s="333" t="s">
        <v>381</v>
      </c>
      <c r="W462" s="323" t="s">
        <v>381</v>
      </c>
      <c r="X462" s="325" t="s">
        <v>381</v>
      </c>
      <c r="Y462" s="325" t="s">
        <v>381</v>
      </c>
      <c r="Z462" s="325" t="s">
        <v>381</v>
      </c>
      <c r="AA462" s="325" t="s">
        <v>381</v>
      </c>
      <c r="AB462" s="325" t="s">
        <v>381</v>
      </c>
      <c r="AC462" s="325" t="s">
        <v>381</v>
      </c>
      <c r="AD462" s="325" t="s">
        <v>381</v>
      </c>
      <c r="AE462" s="325" t="s">
        <v>381</v>
      </c>
      <c r="AF462" s="325" t="s">
        <v>381</v>
      </c>
      <c r="AG462" s="325" t="s">
        <v>381</v>
      </c>
      <c r="AH462" s="325" t="s">
        <v>381</v>
      </c>
      <c r="AI462" s="325" t="s">
        <v>381</v>
      </c>
      <c r="AJ462" s="325" t="s">
        <v>381</v>
      </c>
      <c r="AK462" s="325" t="s">
        <v>381</v>
      </c>
      <c r="AL462" s="325" t="s">
        <v>381</v>
      </c>
      <c r="AM462" s="325" t="s">
        <v>381</v>
      </c>
      <c r="AN462" s="325" t="s">
        <v>381</v>
      </c>
      <c r="AO462" s="325" t="s">
        <v>381</v>
      </c>
      <c r="AP462" s="325" t="s">
        <v>381</v>
      </c>
      <c r="AQ462" s="325" t="s">
        <v>381</v>
      </c>
      <c r="AR462" s="325" t="s">
        <v>381</v>
      </c>
      <c r="AS462" s="325" t="s">
        <v>381</v>
      </c>
      <c r="AT462" s="325" t="s">
        <v>381</v>
      </c>
    </row>
    <row r="463" spans="1:46" ht="15">
      <c r="A463" s="387" t="s">
        <v>153</v>
      </c>
      <c r="B463" s="300">
        <v>0</v>
      </c>
      <c r="C463" s="375">
        <f t="shared" si="261"/>
        <v>0</v>
      </c>
      <c r="D463" s="388">
        <f t="shared" si="262"/>
        <v>31</v>
      </c>
      <c r="E463" s="323" t="s">
        <v>381</v>
      </c>
      <c r="F463" s="325" t="s">
        <v>381</v>
      </c>
      <c r="G463" s="325" t="s">
        <v>381</v>
      </c>
      <c r="H463" s="325" t="s">
        <v>381</v>
      </c>
      <c r="I463" s="325" t="s">
        <v>381</v>
      </c>
      <c r="J463" s="325" t="s">
        <v>381</v>
      </c>
      <c r="K463" s="325" t="s">
        <v>381</v>
      </c>
      <c r="L463" s="459" t="s">
        <v>381</v>
      </c>
      <c r="M463" s="325" t="s">
        <v>381</v>
      </c>
      <c r="N463" s="325" t="s">
        <v>381</v>
      </c>
      <c r="O463" s="325" t="s">
        <v>381</v>
      </c>
      <c r="P463" s="325" t="s">
        <v>381</v>
      </c>
      <c r="Q463" s="325" t="s">
        <v>381</v>
      </c>
      <c r="R463" s="325" t="s">
        <v>381</v>
      </c>
      <c r="S463" s="325" t="s">
        <v>381</v>
      </c>
      <c r="T463" s="325" t="s">
        <v>381</v>
      </c>
      <c r="U463" s="459" t="s">
        <v>381</v>
      </c>
      <c r="V463" s="333" t="s">
        <v>381</v>
      </c>
      <c r="W463" s="323" t="s">
        <v>381</v>
      </c>
      <c r="X463" s="325" t="s">
        <v>381</v>
      </c>
      <c r="Y463" s="325" t="s">
        <v>381</v>
      </c>
      <c r="Z463" s="325" t="s">
        <v>381</v>
      </c>
      <c r="AA463" s="325" t="s">
        <v>381</v>
      </c>
      <c r="AB463" s="325" t="s">
        <v>381</v>
      </c>
      <c r="AC463" s="325" t="s">
        <v>381</v>
      </c>
      <c r="AD463" s="325" t="s">
        <v>381</v>
      </c>
      <c r="AE463" s="325" t="s">
        <v>381</v>
      </c>
      <c r="AF463" s="325" t="s">
        <v>381</v>
      </c>
      <c r="AG463" s="325" t="s">
        <v>381</v>
      </c>
      <c r="AH463" s="325" t="s">
        <v>381</v>
      </c>
      <c r="AI463" s="325" t="s">
        <v>381</v>
      </c>
      <c r="AJ463" s="325" t="s">
        <v>381</v>
      </c>
      <c r="AK463" s="325" t="s">
        <v>381</v>
      </c>
      <c r="AL463" s="325" t="s">
        <v>381</v>
      </c>
      <c r="AM463" s="325" t="s">
        <v>381</v>
      </c>
      <c r="AN463" s="325" t="s">
        <v>381</v>
      </c>
      <c r="AO463" s="325" t="s">
        <v>381</v>
      </c>
      <c r="AP463" s="325" t="s">
        <v>381</v>
      </c>
      <c r="AQ463" s="325" t="s">
        <v>381</v>
      </c>
      <c r="AR463" s="325" t="s">
        <v>381</v>
      </c>
      <c r="AS463" s="325" t="s">
        <v>381</v>
      </c>
      <c r="AT463" s="325" t="s">
        <v>381</v>
      </c>
    </row>
    <row r="464" spans="1:46" ht="15">
      <c r="A464" s="587" t="s">
        <v>477</v>
      </c>
      <c r="B464" s="300">
        <v>0.12903225806451613</v>
      </c>
      <c r="C464" s="375">
        <f t="shared" si="261"/>
        <v>4</v>
      </c>
      <c r="D464" s="388">
        <f t="shared" si="262"/>
        <v>31</v>
      </c>
      <c r="E464" s="323" t="s">
        <v>381</v>
      </c>
      <c r="F464" s="325" t="s">
        <v>381</v>
      </c>
      <c r="G464" s="325" t="s">
        <v>381</v>
      </c>
      <c r="H464" s="325" t="s">
        <v>381</v>
      </c>
      <c r="I464" s="325" t="s">
        <v>381</v>
      </c>
      <c r="J464" s="325" t="s">
        <v>381</v>
      </c>
      <c r="K464" s="325" t="s">
        <v>381</v>
      </c>
      <c r="L464" s="459" t="s">
        <v>381</v>
      </c>
      <c r="M464" s="325" t="s">
        <v>381</v>
      </c>
      <c r="N464" s="325" t="s">
        <v>381</v>
      </c>
      <c r="O464" s="325" t="s">
        <v>381</v>
      </c>
      <c r="P464" s="325" t="s">
        <v>381</v>
      </c>
      <c r="Q464" s="325" t="s">
        <v>381</v>
      </c>
      <c r="R464" s="325" t="s">
        <v>381</v>
      </c>
      <c r="S464" s="325" t="s">
        <v>381</v>
      </c>
      <c r="T464" s="325" t="s">
        <v>381</v>
      </c>
      <c r="U464" s="459" t="s">
        <v>381</v>
      </c>
      <c r="V464" s="333" t="s">
        <v>381</v>
      </c>
      <c r="W464" s="323" t="s">
        <v>381</v>
      </c>
      <c r="X464" s="325" t="s">
        <v>52</v>
      </c>
      <c r="Y464" s="325" t="s">
        <v>381</v>
      </c>
      <c r="Z464" s="325" t="s">
        <v>381</v>
      </c>
      <c r="AA464" s="325" t="s">
        <v>381</v>
      </c>
      <c r="AB464" s="325" t="s">
        <v>52</v>
      </c>
      <c r="AC464" s="325" t="s">
        <v>381</v>
      </c>
      <c r="AD464" s="325" t="s">
        <v>381</v>
      </c>
      <c r="AE464" s="325" t="s">
        <v>52</v>
      </c>
      <c r="AF464" s="325" t="s">
        <v>52</v>
      </c>
      <c r="AG464" s="325" t="s">
        <v>381</v>
      </c>
      <c r="AH464" s="325" t="s">
        <v>381</v>
      </c>
      <c r="AI464" s="325" t="s">
        <v>381</v>
      </c>
      <c r="AJ464" s="325" t="s">
        <v>381</v>
      </c>
      <c r="AK464" s="325" t="s">
        <v>381</v>
      </c>
      <c r="AL464" s="325" t="s">
        <v>381</v>
      </c>
      <c r="AM464" s="325" t="s">
        <v>381</v>
      </c>
      <c r="AN464" s="325" t="s">
        <v>381</v>
      </c>
      <c r="AO464" s="325" t="s">
        <v>381</v>
      </c>
      <c r="AP464" s="325" t="s">
        <v>381</v>
      </c>
      <c r="AQ464" s="325" t="s">
        <v>381</v>
      </c>
      <c r="AR464" s="325" t="s">
        <v>381</v>
      </c>
      <c r="AS464" s="325" t="s">
        <v>381</v>
      </c>
      <c r="AT464" s="325" t="s">
        <v>381</v>
      </c>
    </row>
    <row r="465" spans="1:46" ht="15">
      <c r="A465" s="592" t="s">
        <v>154</v>
      </c>
      <c r="B465" s="300">
        <v>0.83870967741935487</v>
      </c>
      <c r="C465" s="375">
        <f t="shared" si="261"/>
        <v>26</v>
      </c>
      <c r="D465" s="388">
        <f t="shared" si="262"/>
        <v>31</v>
      </c>
      <c r="E465" s="323" t="s">
        <v>381</v>
      </c>
      <c r="F465" s="325" t="s">
        <v>381</v>
      </c>
      <c r="G465" s="325" t="s">
        <v>52</v>
      </c>
      <c r="H465" s="325" t="s">
        <v>52</v>
      </c>
      <c r="I465" s="325" t="s">
        <v>52</v>
      </c>
      <c r="J465" s="325" t="s">
        <v>381</v>
      </c>
      <c r="K465" s="325" t="s">
        <v>52</v>
      </c>
      <c r="L465" s="459" t="s">
        <v>381</v>
      </c>
      <c r="M465" s="325" t="s">
        <v>381</v>
      </c>
      <c r="N465" s="325" t="s">
        <v>52</v>
      </c>
      <c r="O465" s="325" t="s">
        <v>52</v>
      </c>
      <c r="P465" s="325" t="s">
        <v>52</v>
      </c>
      <c r="Q465" s="325" t="s">
        <v>52</v>
      </c>
      <c r="R465" s="325" t="s">
        <v>52</v>
      </c>
      <c r="S465" s="325" t="s">
        <v>52</v>
      </c>
      <c r="T465" s="325" t="s">
        <v>381</v>
      </c>
      <c r="U465" s="459" t="s">
        <v>52</v>
      </c>
      <c r="V465" s="333" t="s">
        <v>52</v>
      </c>
      <c r="W465" s="323" t="s">
        <v>52</v>
      </c>
      <c r="X465" s="325" t="s">
        <v>381</v>
      </c>
      <c r="Y465" s="325" t="s">
        <v>52</v>
      </c>
      <c r="Z465" s="325" t="s">
        <v>52</v>
      </c>
      <c r="AA465" s="325" t="s">
        <v>381</v>
      </c>
      <c r="AB465" s="325" t="s">
        <v>381</v>
      </c>
      <c r="AC465" s="325" t="s">
        <v>52</v>
      </c>
      <c r="AD465" s="325" t="s">
        <v>381</v>
      </c>
      <c r="AE465" s="325" t="s">
        <v>381</v>
      </c>
      <c r="AF465" s="325" t="s">
        <v>381</v>
      </c>
      <c r="AG465" s="325" t="s">
        <v>52</v>
      </c>
      <c r="AH465" s="325" t="s">
        <v>52</v>
      </c>
      <c r="AI465" s="325" t="s">
        <v>52</v>
      </c>
      <c r="AJ465" s="325" t="s">
        <v>52</v>
      </c>
      <c r="AK465" s="325" t="s">
        <v>381</v>
      </c>
      <c r="AL465" s="325" t="s">
        <v>52</v>
      </c>
      <c r="AM465" s="325" t="s">
        <v>52</v>
      </c>
      <c r="AN465" s="325" t="s">
        <v>52</v>
      </c>
      <c r="AO465" s="325" t="s">
        <v>381</v>
      </c>
      <c r="AP465" s="325" t="s">
        <v>381</v>
      </c>
      <c r="AQ465" s="325" t="s">
        <v>52</v>
      </c>
      <c r="AR465" s="325" t="s">
        <v>381</v>
      </c>
      <c r="AS465" s="325" t="s">
        <v>52</v>
      </c>
      <c r="AT465" s="325" t="s">
        <v>52</v>
      </c>
    </row>
    <row r="466" spans="1:46" ht="15">
      <c r="A466" s="583" t="s">
        <v>502</v>
      </c>
      <c r="B466" s="535"/>
      <c r="C466" s="535"/>
      <c r="D466" s="536"/>
      <c r="E466" s="535"/>
      <c r="F466" s="443" t="str" cm="1">
        <f t="array" ref="F466">IF(COUNTIF(F467:F473,"Yes")&lt;1,"Don't Know",_xlfn.IFS(F467="Yes",$A467,F468="Yes",$A468,F469="Yes",$A469,F470="Yes",$A470,F471="Yes",$A471,F472="Yes",$A472,F473="Yes",$A473))</f>
        <v>Nurse</v>
      </c>
      <c r="G466" s="443" t="str" cm="1">
        <f t="array" ref="G466">IF(COUNTIF(G467:G473,"Yes")&lt;1,"Don't Know",_xlfn.IFS(G467="Yes",$A467,G468="Yes",$A468,G469="Yes",$A469,G470="Yes",$A470,G471="Yes",$A471,G472="Yes",$A472,G473="Yes",$A473))</f>
        <v>Don't Know</v>
      </c>
      <c r="H466" s="443" t="str" cm="1">
        <f t="array" ref="H466">IF(COUNTIF(H467:H473,"Yes")&lt;1,"Don't Know",_xlfn.IFS(H467="Yes",$A467,H468="Yes",$A468,H469="Yes",$A469,H470="Yes",$A470,H471="Yes",$A471,H472="Yes",$A472,H473="Yes",$A473))</f>
        <v>Don't Know</v>
      </c>
      <c r="I466" s="443" t="str" cm="1">
        <f t="array" ref="I466">IF(COUNTIF(I467:I473,"Yes")&lt;1,"Don't Know",_xlfn.IFS(I467="Yes",$A467,I468="Yes",$A468,I469="Yes",$A469,I470="Yes",$A470,I471="Yes",$A471,I472="Yes",$A472,I473="Yes",$A473))</f>
        <v>Don't Know</v>
      </c>
      <c r="J466" s="443" t="str" cm="1">
        <f t="array" ref="J466">IF(COUNTIF(J467:J473,"Yes")&lt;1,"Don't Know",_xlfn.IFS(J467="Yes",$A467,J468="Yes",$A468,J469="Yes",$A469,J470="Yes",$A470,J471="Yes",$A471,J472="Yes",$A472,J473="Yes",$A473))</f>
        <v>Don't Know</v>
      </c>
      <c r="K466" s="443" t="str" cm="1">
        <f t="array" ref="K466">IF(COUNTIF(K467:K473,"Yes")&lt;1,"Don't Know",_xlfn.IFS(K467="Yes",$A467,K468="Yes",$A468,K469="Yes",$A469,K470="Yes",$A470,K471="Yes",$A471,K472="Yes",$A472,K473="Yes",$A473))</f>
        <v>Don't Know</v>
      </c>
      <c r="L466" s="443" t="str" cm="1">
        <f t="array" ref="L466">IF(COUNTIF(L467:L473,"Yes")&lt;1,"Don't Know",_xlfn.IFS(L467="Yes",$A467,L468="Yes",$A468,L469="Yes",$A469,L470="Yes",$A470,L471="Yes",$A471,L472="Yes",$A472,L473="Yes",$A473))</f>
        <v>Don't Know</v>
      </c>
      <c r="M466" s="443" t="str" cm="1">
        <f t="array" ref="M466">IF(COUNTIF(M467:M473,"Yes")&lt;1,"Don't Know",_xlfn.IFS(M467="Yes",$A467,M468="Yes",$A468,M469="Yes",$A469,M470="Yes",$A470,M471="Yes",$A471,M472="Yes",$A472,M473="Yes",$A473))</f>
        <v>Auxiliary nurse midwife</v>
      </c>
      <c r="N466" s="443" t="str" cm="1">
        <f t="array" ref="N466">IF(COUNTIF(N467:N473,"Yes")&lt;1,"Don't Know",_xlfn.IFS(N467="Yes",$A467,N468="Yes",$A468,N469="Yes",$A469,N470="Yes",$A470,N471="Yes",$A471,N472="Yes",$A472,N473="Yes",$A473))</f>
        <v>Don't Know</v>
      </c>
      <c r="O466" s="443" t="str" cm="1">
        <f t="array" ref="O466">IF(COUNTIF(O467:O473,"Yes")&lt;1,"Don't Know",_xlfn.IFS(O467="Yes",$A467,O468="Yes",$A468,O469="Yes",$A469,O470="Yes",$A470,O471="Yes",$A471,O472="Yes",$A472,O473="Yes",$A473))</f>
        <v>Don't Know</v>
      </c>
      <c r="P466" s="443" t="str" cm="1">
        <f t="array" ref="P466">IF(COUNTIF(P467:P473,"Yes")&lt;1,"Don't Know",_xlfn.IFS(P467="Yes",$A467,P468="Yes",$A468,P469="Yes",$A469,P470="Yes",$A470,P471="Yes",$A471,P472="Yes",$A472,P473="Yes",$A473))</f>
        <v>Don't Know</v>
      </c>
      <c r="Q466" s="443" t="str" cm="1">
        <f t="array" ref="Q466">IF(COUNTIF(Q467:Q473,"Yes")&lt;1,"Don't Know",_xlfn.IFS(Q467="Yes",$A467,Q468="Yes",$A468,Q469="Yes",$A469,Q470="Yes",$A470,Q471="Yes",$A471,Q472="Yes",$A472,Q473="Yes",$A473))</f>
        <v>Don't Know</v>
      </c>
      <c r="R466" s="443" t="str" cm="1">
        <f t="array" ref="R466">IF(COUNTIF(R467:R473,"Yes")&lt;1,"Don't Know",_xlfn.IFS(R467="Yes",$A467,R468="Yes",$A468,R469="Yes",$A469,R470="Yes",$A470,R471="Yes",$A471,R472="Yes",$A472,R473="Yes",$A473))</f>
        <v>Don't Know</v>
      </c>
      <c r="S466" s="443" t="str" cm="1">
        <f t="array" ref="S466">IF(COUNTIF(S467:S473,"Yes")&lt;1,"Don't Know",_xlfn.IFS(S467="Yes",$A467,S468="Yes",$A468,S469="Yes",$A469,S470="Yes",$A470,S471="Yes",$A471,S472="Yes",$A472,S473="Yes",$A473))</f>
        <v>Don't Know</v>
      </c>
      <c r="T466" s="443" t="str" cm="1">
        <f t="array" ref="T466">IF(COUNTIF(T467:T473,"Yes")&lt;1,"Don't Know",_xlfn.IFS(T467="Yes",$A467,T468="Yes",$A468,T469="Yes",$A469,T470="Yes",$A470,T471="Yes",$A471,T472="Yes",$A472,T473="Yes",$A473))</f>
        <v>Don't Know</v>
      </c>
      <c r="U466" s="443" t="str" cm="1">
        <f t="array" ref="U466">IF(COUNTIF(U467:U473,"Yes")&lt;1,"Don't Know",_xlfn.IFS(U467="Yes",$A467,U468="Yes",$A468,U469="Yes",$A469,U470="Yes",$A470,U471="Yes",$A471,U472="Yes",$A472,U473="Yes",$A473))</f>
        <v>Don't Know</v>
      </c>
      <c r="V466" s="443" t="str" cm="1">
        <f t="array" ref="V466">IF(COUNTIF(V467:V473,"Yes")&lt;1,"Don't Know",_xlfn.IFS(V467="Yes",$A467,V468="Yes",$A468,V469="Yes",$A469,V470="Yes",$A470,V471="Yes",$A471,V472="Yes",$A472,V473="Yes",$A473))</f>
        <v>Don't Know</v>
      </c>
      <c r="W466" s="443" t="str" cm="1">
        <f t="array" ref="W466">IF(COUNTIF(W467:W473,"Yes")&lt;1,"Don't Know",_xlfn.IFS(W467="Yes",$A467,W468="Yes",$A468,W469="Yes",$A469,W470="Yes",$A470,W471="Yes",$A471,W472="Yes",$A472,W473="Yes",$A473))</f>
        <v>Doctor</v>
      </c>
      <c r="X466" s="443" t="str" cm="1">
        <f t="array" ref="X466">IF(COUNTIF(X467:X473,"Yes")&lt;1,"Don't Know",_xlfn.IFS(X467="Yes",$A467,X468="Yes",$A468,X469="Yes",$A469,X470="Yes",$A470,X471="Yes",$A471,X472="Yes",$A472,X473="Yes",$A473))</f>
        <v>Don't Know</v>
      </c>
      <c r="Y466" s="443" t="str" cm="1">
        <f t="array" ref="Y466">IF(COUNTIF(Y467:Y473,"Yes")&lt;1,"Don't Know",_xlfn.IFS(Y467="Yes",$A467,Y468="Yes",$A468,Y469="Yes",$A469,Y470="Yes",$A470,Y471="Yes",$A471,Y472="Yes",$A472,Y473="Yes",$A473))</f>
        <v>Don't Know</v>
      </c>
      <c r="Z466" s="443" t="str" cm="1">
        <f t="array" ref="Z466">IF(COUNTIF(Z467:Z473,"Yes")&lt;1,"Don't Know",_xlfn.IFS(Z467="Yes",$A467,Z468="Yes",$A468,Z469="Yes",$A469,Z470="Yes",$A470,Z471="Yes",$A471,Z472="Yes",$A472,Z473="Yes",$A473))</f>
        <v>Don't Know</v>
      </c>
      <c r="AA466" s="443" t="str" cm="1">
        <f t="array" ref="AA466">IF(COUNTIF(AA467:AA473,"Yes")&lt;1,"Don't Know",_xlfn.IFS(AA467="Yes",$A467,AA468="Yes",$A468,AA469="Yes",$A469,AA470="Yes",$A470,AA471="Yes",$A471,AA472="Yes",$A472,AA473="Yes",$A473))</f>
        <v>Don't Know</v>
      </c>
      <c r="AB466" s="443" t="str" cm="1">
        <f t="array" ref="AB466">IF(COUNTIF(AB467:AB473,"Yes")&lt;1,"Don't Know",_xlfn.IFS(AB467="Yes",$A467,AB468="Yes",$A468,AB469="Yes",$A469,AB470="Yes",$A470,AB471="Yes",$A471,AB472="Yes",$A472,AB473="Yes",$A473))</f>
        <v>Don't Know</v>
      </c>
      <c r="AC466" s="443" t="str" cm="1">
        <f t="array" ref="AC466">IF(COUNTIF(AC467:AC473,"Yes")&lt;1,"Don't Know",_xlfn.IFS(AC467="Yes",$A467,AC468="Yes",$A468,AC469="Yes",$A469,AC470="Yes",$A470,AC471="Yes",$A471,AC472="Yes",$A472,AC473="Yes",$A473))</f>
        <v>Don't Know</v>
      </c>
      <c r="AD466" s="443" t="str" cm="1">
        <f t="array" ref="AD466">IF(COUNTIF(AD467:AD473,"Yes")&lt;1,"Don't Know",_xlfn.IFS(AD467="Yes",$A467,AD468="Yes",$A468,AD469="Yes",$A469,AD470="Yes",$A470,AD471="Yes",$A471,AD472="Yes",$A472,AD473="Yes",$A473))</f>
        <v>Don't Know</v>
      </c>
      <c r="AE466" s="443" t="str" cm="1">
        <f t="array" ref="AE466">IF(COUNTIF(AE467:AE473,"Yes")&lt;1,"Don't Know",_xlfn.IFS(AE467="Yes",$A467,AE468="Yes",$A468,AE469="Yes",$A469,AE470="Yes",$A470,AE471="Yes",$A471,AE472="Yes",$A472,AE473="Yes",$A473))</f>
        <v>Don't Know</v>
      </c>
      <c r="AF466" s="443" t="str" cm="1">
        <f t="array" ref="AF466">IF(COUNTIF(AF467:AF473,"Yes")&lt;1,"Don't Know",_xlfn.IFS(AF467="Yes",$A467,AF468="Yes",$A468,AF469="Yes",$A469,AF470="Yes",$A470,AF471="Yes",$A471,AF472="Yes",$A472,AF473="Yes",$A473))</f>
        <v>Auxiliary nurse midwife</v>
      </c>
      <c r="AG466" s="443" t="str" cm="1">
        <f t="array" ref="AG466">IF(COUNTIF(AG467:AG473,"Yes")&lt;1,"Don't Know",_xlfn.IFS(AG467="Yes",$A467,AG468="Yes",$A468,AG469="Yes",$A469,AG470="Yes",$A470,AG471="Yes",$A471,AG472="Yes",$A472,AG473="Yes",$A473))</f>
        <v>Don't Know</v>
      </c>
      <c r="AH466" s="443" t="str" cm="1">
        <f t="array" ref="AH466">IF(COUNTIF(AH467:AH473,"Yes")&lt;1,"Don't Know",_xlfn.IFS(AH467="Yes",$A467,AH468="Yes",$A468,AH469="Yes",$A469,AH470="Yes",$A470,AH471="Yes",$A471,AH472="Yes",$A472,AH473="Yes",$A473))</f>
        <v>Don't Know</v>
      </c>
      <c r="AI466" s="443" t="str" cm="1">
        <f t="array" ref="AI466">IF(COUNTIF(AI467:AI473,"Yes")&lt;1,"Don't Know",_xlfn.IFS(AI467="Yes",$A467,AI468="Yes",$A468,AI469="Yes",$A469,AI470="Yes",$A470,AI471="Yes",$A471,AI472="Yes",$A472,AI473="Yes",$A473))</f>
        <v>Pharmacist</v>
      </c>
      <c r="AJ466" s="443" t="str" cm="1">
        <f t="array" ref="AJ466">IF(COUNTIF(AJ467:AJ473,"Yes")&lt;1,"Don't Know",_xlfn.IFS(AJ467="Yes",$A467,AJ468="Yes",$A468,AJ469="Yes",$A469,AJ470="Yes",$A470,AJ471="Yes",$A471,AJ472="Yes",$A472,AJ473="Yes",$A473))</f>
        <v>Don't Know</v>
      </c>
      <c r="AK466" s="443" t="str" cm="1">
        <f t="array" ref="AK466">IF(COUNTIF(AK467:AK473,"Yes")&lt;1,"Don't Know",_xlfn.IFS(AK467="Yes",$A467,AK468="Yes",$A468,AK469="Yes",$A469,AK470="Yes",$A470,AK471="Yes",$A471,AK472="Yes",$A472,AK473="Yes",$A473))</f>
        <v>Don't Know</v>
      </c>
      <c r="AL466" s="443" t="str" cm="1">
        <f t="array" ref="AL466">IF(COUNTIF(AL467:AL473,"Yes")&lt;1,"Don't Know",_xlfn.IFS(AL467="Yes",$A467,AL468="Yes",$A468,AL469="Yes",$A469,AL470="Yes",$A470,AL471="Yes",$A471,AL472="Yes",$A472,AL473="Yes",$A473))</f>
        <v>Don't Know</v>
      </c>
      <c r="AM466" s="443" t="str" cm="1">
        <f t="array" ref="AM466">IF(COUNTIF(AM467:AM473,"Yes")&lt;1,"Don't Know",_xlfn.IFS(AM467="Yes",$A467,AM468="Yes",$A468,AM469="Yes",$A469,AM470="Yes",$A470,AM471="Yes",$A471,AM472="Yes",$A472,AM473="Yes",$A473))</f>
        <v>Don't Know</v>
      </c>
      <c r="AN466" s="443" t="str" cm="1">
        <f t="array" ref="AN466">IF(COUNTIF(AN467:AN473,"Yes")&lt;1,"Don't Know",_xlfn.IFS(AN467="Yes",$A467,AN468="Yes",$A468,AN469="Yes",$A469,AN470="Yes",$A470,AN471="Yes",$A471,AN472="Yes",$A472,AN473="Yes",$A473))</f>
        <v>Don't Know</v>
      </c>
      <c r="AO466" s="443" t="str" cm="1">
        <f t="array" ref="AO466">IF(COUNTIF(AO467:AO473,"Yes")&lt;1,"Don't Know",_xlfn.IFS(AO467="Yes",$A467,AO468="Yes",$A468,AO469="Yes",$A469,AO470="Yes",$A470,AO471="Yes",$A471,AO472="Yes",$A472,AO473="Yes",$A473))</f>
        <v>Don't Know</v>
      </c>
      <c r="AP466" s="443" t="str" cm="1">
        <f t="array" ref="AP466">IF(COUNTIF(AP467:AP473,"Yes")&lt;1,"Don't Know",_xlfn.IFS(AP467="Yes",$A467,AP468="Yes",$A468,AP469="Yes",$A469,AP470="Yes",$A470,AP471="Yes",$A471,AP472="Yes",$A472,AP473="Yes",$A473))</f>
        <v>Don't Know</v>
      </c>
      <c r="AQ466" s="443" t="str" cm="1">
        <f t="array" ref="AQ466">IF(COUNTIF(AQ467:AQ473,"Yes")&lt;1,"Don't Know",_xlfn.IFS(AQ467="Yes",$A467,AQ468="Yes",$A468,AQ469="Yes",$A469,AQ470="Yes",$A470,AQ471="Yes",$A471,AQ472="Yes",$A472,AQ473="Yes",$A473))</f>
        <v>Don't Know</v>
      </c>
      <c r="AR466" s="443" t="str" cm="1">
        <f t="array" ref="AR466">IF(COUNTIF(AR467:AR473,"Yes")&lt;1,"Don't Know",_xlfn.IFS(AR467="Yes",$A467,AR468="Yes",$A468,AR469="Yes",$A469,AR470="Yes",$A470,AR471="Yes",$A471,AR472="Yes",$A472,AR473="Yes",$A473))</f>
        <v>Don't Know</v>
      </c>
      <c r="AS466" s="443" t="str" cm="1">
        <f t="array" ref="AS466">IF(COUNTIF(AS467:AS473,"Yes")&lt;1,"Don't Know",_xlfn.IFS(AS467="Yes",$A467,AS468="Yes",$A468,AS469="Yes",$A469,AS470="Yes",$A470,AS471="Yes",$A471,AS472="Yes",$A472,AS473="Yes",$A473))</f>
        <v>Don't Know</v>
      </c>
      <c r="AT466" s="443" t="str" cm="1">
        <f t="array" ref="AT466">IF(COUNTIF(AT467:AT473,"Yes")&lt;1,"Don't Know",_xlfn.IFS(AT467="Yes",$A467,AT468="Yes",$A468,AT469="Yes",$A469,AT470="Yes",$A470,AT471="Yes",$A471,AT472="Yes",$A472,AT473="Yes",$A473))</f>
        <v>Nurse</v>
      </c>
    </row>
    <row r="467" spans="1:46" ht="15">
      <c r="A467" s="587" t="s">
        <v>474</v>
      </c>
      <c r="B467" s="556">
        <v>0</v>
      </c>
      <c r="C467" s="375">
        <f t="shared" ref="C467:C473" si="263">COUNTIF(E467:AT467,"Yes")</f>
        <v>0</v>
      </c>
      <c r="D467" s="388">
        <f>SUM($C$467:$C$473)</f>
        <v>6</v>
      </c>
      <c r="E467" s="323" t="s">
        <v>381</v>
      </c>
      <c r="F467" s="325" t="s">
        <v>381</v>
      </c>
      <c r="G467" s="325" t="s">
        <v>381</v>
      </c>
      <c r="H467" s="325" t="s">
        <v>381</v>
      </c>
      <c r="I467" s="325" t="s">
        <v>381</v>
      </c>
      <c r="J467" s="325" t="s">
        <v>381</v>
      </c>
      <c r="K467" s="325" t="s">
        <v>381</v>
      </c>
      <c r="L467" s="459" t="s">
        <v>381</v>
      </c>
      <c r="M467" s="325" t="s">
        <v>381</v>
      </c>
      <c r="N467" s="325" t="s">
        <v>381</v>
      </c>
      <c r="O467" s="325" t="s">
        <v>381</v>
      </c>
      <c r="P467" s="325" t="s">
        <v>381</v>
      </c>
      <c r="Q467" s="325" t="s">
        <v>381</v>
      </c>
      <c r="R467" s="325" t="s">
        <v>381</v>
      </c>
      <c r="S467" s="325" t="s">
        <v>381</v>
      </c>
      <c r="T467" s="325" t="s">
        <v>381</v>
      </c>
      <c r="U467" s="459" t="s">
        <v>381</v>
      </c>
      <c r="V467" s="333" t="s">
        <v>381</v>
      </c>
      <c r="W467" s="323" t="s">
        <v>381</v>
      </c>
      <c r="X467" s="325" t="s">
        <v>381</v>
      </c>
      <c r="Y467" s="325" t="s">
        <v>381</v>
      </c>
      <c r="Z467" s="325" t="s">
        <v>381</v>
      </c>
      <c r="AA467" s="325" t="s">
        <v>381</v>
      </c>
      <c r="AB467" s="325" t="s">
        <v>381</v>
      </c>
      <c r="AC467" s="325" t="s">
        <v>381</v>
      </c>
      <c r="AD467" s="325" t="s">
        <v>381</v>
      </c>
      <c r="AE467" s="325" t="s">
        <v>381</v>
      </c>
      <c r="AF467" s="325" t="s">
        <v>381</v>
      </c>
      <c r="AG467" s="325" t="s">
        <v>381</v>
      </c>
      <c r="AH467" s="465" t="s">
        <v>381</v>
      </c>
      <c r="AI467" s="325" t="s">
        <v>381</v>
      </c>
      <c r="AJ467" s="325" t="s">
        <v>381</v>
      </c>
      <c r="AK467" s="325" t="s">
        <v>381</v>
      </c>
      <c r="AL467" s="325" t="s">
        <v>381</v>
      </c>
      <c r="AM467" s="325" t="s">
        <v>381</v>
      </c>
      <c r="AN467" s="325" t="s">
        <v>381</v>
      </c>
      <c r="AO467" s="325" t="s">
        <v>381</v>
      </c>
      <c r="AP467" s="325" t="s">
        <v>381</v>
      </c>
      <c r="AQ467" s="325" t="s">
        <v>381</v>
      </c>
      <c r="AR467" s="325" t="s">
        <v>381</v>
      </c>
      <c r="AS467" s="325" t="s">
        <v>381</v>
      </c>
      <c r="AT467" s="325" t="s">
        <v>381</v>
      </c>
    </row>
    <row r="468" spans="1:46" ht="15">
      <c r="A468" s="587" t="s">
        <v>475</v>
      </c>
      <c r="B468" s="556">
        <v>0</v>
      </c>
      <c r="C468" s="375">
        <f t="shared" si="263"/>
        <v>0</v>
      </c>
      <c r="D468" s="388">
        <f t="shared" ref="D468:D473" si="264">SUM($C$467:$C$473)</f>
        <v>6</v>
      </c>
      <c r="E468" s="323" t="s">
        <v>381</v>
      </c>
      <c r="F468" s="325" t="s">
        <v>381</v>
      </c>
      <c r="G468" s="325" t="s">
        <v>381</v>
      </c>
      <c r="H468" s="325" t="s">
        <v>381</v>
      </c>
      <c r="I468" s="325" t="s">
        <v>381</v>
      </c>
      <c r="J468" s="325" t="s">
        <v>381</v>
      </c>
      <c r="K468" s="325" t="s">
        <v>381</v>
      </c>
      <c r="L468" s="459" t="s">
        <v>381</v>
      </c>
      <c r="M468" s="325" t="s">
        <v>381</v>
      </c>
      <c r="N468" s="325" t="s">
        <v>381</v>
      </c>
      <c r="O468" s="325" t="s">
        <v>381</v>
      </c>
      <c r="P468" s="325" t="s">
        <v>381</v>
      </c>
      <c r="Q468" s="325" t="s">
        <v>381</v>
      </c>
      <c r="R468" s="325" t="s">
        <v>381</v>
      </c>
      <c r="S468" s="325" t="s">
        <v>381</v>
      </c>
      <c r="T468" s="325" t="s">
        <v>381</v>
      </c>
      <c r="U468" s="459" t="s">
        <v>381</v>
      </c>
      <c r="V468" s="333" t="s">
        <v>381</v>
      </c>
      <c r="W468" s="323" t="s">
        <v>381</v>
      </c>
      <c r="X468" s="325" t="s">
        <v>381</v>
      </c>
      <c r="Y468" s="325" t="s">
        <v>381</v>
      </c>
      <c r="Z468" s="325" t="s">
        <v>381</v>
      </c>
      <c r="AA468" s="325" t="s">
        <v>381</v>
      </c>
      <c r="AB468" s="325" t="s">
        <v>381</v>
      </c>
      <c r="AC468" s="325" t="s">
        <v>381</v>
      </c>
      <c r="AD468" s="325" t="s">
        <v>381</v>
      </c>
      <c r="AE468" s="325" t="s">
        <v>381</v>
      </c>
      <c r="AF468" s="325" t="s">
        <v>381</v>
      </c>
      <c r="AG468" s="325" t="s">
        <v>381</v>
      </c>
      <c r="AH468" s="465" t="s">
        <v>381</v>
      </c>
      <c r="AI468" s="325" t="s">
        <v>381</v>
      </c>
      <c r="AJ468" s="325" t="s">
        <v>381</v>
      </c>
      <c r="AK468" s="325" t="s">
        <v>381</v>
      </c>
      <c r="AL468" s="325" t="s">
        <v>381</v>
      </c>
      <c r="AM468" s="325" t="s">
        <v>381</v>
      </c>
      <c r="AN468" s="325" t="s">
        <v>381</v>
      </c>
      <c r="AO468" s="325" t="s">
        <v>381</v>
      </c>
      <c r="AP468" s="325" t="s">
        <v>381</v>
      </c>
      <c r="AQ468" s="325" t="s">
        <v>381</v>
      </c>
      <c r="AR468" s="325" t="s">
        <v>381</v>
      </c>
      <c r="AS468" s="325" t="s">
        <v>381</v>
      </c>
      <c r="AT468" s="325" t="s">
        <v>381</v>
      </c>
    </row>
    <row r="469" spans="1:46" ht="15">
      <c r="A469" s="587" t="s">
        <v>476</v>
      </c>
      <c r="B469" s="556">
        <v>0.33333333333333331</v>
      </c>
      <c r="C469" s="375">
        <f t="shared" si="263"/>
        <v>2</v>
      </c>
      <c r="D469" s="388">
        <f t="shared" si="264"/>
        <v>6</v>
      </c>
      <c r="E469" s="323" t="s">
        <v>381</v>
      </c>
      <c r="F469" s="325" t="s">
        <v>381</v>
      </c>
      <c r="G469" s="325" t="s">
        <v>381</v>
      </c>
      <c r="H469" s="325" t="s">
        <v>381</v>
      </c>
      <c r="I469" s="325" t="s">
        <v>381</v>
      </c>
      <c r="J469" s="325" t="s">
        <v>381</v>
      </c>
      <c r="K469" s="325" t="s">
        <v>381</v>
      </c>
      <c r="L469" s="459" t="s">
        <v>381</v>
      </c>
      <c r="M469" s="325" t="s">
        <v>52</v>
      </c>
      <c r="N469" s="325" t="s">
        <v>381</v>
      </c>
      <c r="O469" s="325" t="s">
        <v>381</v>
      </c>
      <c r="P469" s="325" t="s">
        <v>381</v>
      </c>
      <c r="Q469" s="325" t="s">
        <v>381</v>
      </c>
      <c r="R469" s="325" t="s">
        <v>381</v>
      </c>
      <c r="S469" s="325" t="s">
        <v>381</v>
      </c>
      <c r="T469" s="325" t="s">
        <v>381</v>
      </c>
      <c r="U469" s="459" t="s">
        <v>381</v>
      </c>
      <c r="V469" s="333" t="s">
        <v>381</v>
      </c>
      <c r="W469" s="323" t="s">
        <v>381</v>
      </c>
      <c r="X469" s="325" t="s">
        <v>381</v>
      </c>
      <c r="Y469" s="325" t="s">
        <v>381</v>
      </c>
      <c r="Z469" s="325" t="s">
        <v>381</v>
      </c>
      <c r="AA469" s="325" t="s">
        <v>381</v>
      </c>
      <c r="AB469" s="325" t="s">
        <v>381</v>
      </c>
      <c r="AC469" s="325" t="s">
        <v>381</v>
      </c>
      <c r="AD469" s="325" t="s">
        <v>381</v>
      </c>
      <c r="AE469" s="325" t="s">
        <v>381</v>
      </c>
      <c r="AF469" s="325" t="s">
        <v>52</v>
      </c>
      <c r="AG469" s="325" t="s">
        <v>381</v>
      </c>
      <c r="AH469" s="465" t="s">
        <v>381</v>
      </c>
      <c r="AI469" s="325" t="s">
        <v>381</v>
      </c>
      <c r="AJ469" s="325" t="s">
        <v>381</v>
      </c>
      <c r="AK469" s="325" t="s">
        <v>381</v>
      </c>
      <c r="AL469" s="325" t="s">
        <v>381</v>
      </c>
      <c r="AM469" s="325" t="s">
        <v>381</v>
      </c>
      <c r="AN469" s="325" t="s">
        <v>381</v>
      </c>
      <c r="AO469" s="325" t="s">
        <v>381</v>
      </c>
      <c r="AP469" s="325" t="s">
        <v>381</v>
      </c>
      <c r="AQ469" s="325" t="s">
        <v>381</v>
      </c>
      <c r="AR469" s="325" t="s">
        <v>381</v>
      </c>
      <c r="AS469" s="325" t="s">
        <v>381</v>
      </c>
      <c r="AT469" s="325" t="s">
        <v>381</v>
      </c>
    </row>
    <row r="470" spans="1:46" ht="15">
      <c r="A470" s="587" t="s">
        <v>152</v>
      </c>
      <c r="B470" s="556">
        <v>0.33333333333333331</v>
      </c>
      <c r="C470" s="375">
        <f t="shared" si="263"/>
        <v>2</v>
      </c>
      <c r="D470" s="388">
        <f t="shared" si="264"/>
        <v>6</v>
      </c>
      <c r="E470" s="323" t="s">
        <v>381</v>
      </c>
      <c r="F470" s="325" t="s">
        <v>52</v>
      </c>
      <c r="G470" s="325" t="s">
        <v>381</v>
      </c>
      <c r="H470" s="325" t="s">
        <v>381</v>
      </c>
      <c r="I470" s="325" t="s">
        <v>381</v>
      </c>
      <c r="J470" s="325" t="s">
        <v>381</v>
      </c>
      <c r="K470" s="325" t="s">
        <v>381</v>
      </c>
      <c r="L470" s="459" t="s">
        <v>381</v>
      </c>
      <c r="M470" s="325" t="s">
        <v>381</v>
      </c>
      <c r="N470" s="325" t="s">
        <v>381</v>
      </c>
      <c r="O470" s="325" t="s">
        <v>381</v>
      </c>
      <c r="P470" s="325" t="s">
        <v>381</v>
      </c>
      <c r="Q470" s="325" t="s">
        <v>381</v>
      </c>
      <c r="R470" s="325" t="s">
        <v>381</v>
      </c>
      <c r="S470" s="325" t="s">
        <v>381</v>
      </c>
      <c r="T470" s="325" t="s">
        <v>381</v>
      </c>
      <c r="U470" s="459" t="s">
        <v>381</v>
      </c>
      <c r="V470" s="333" t="s">
        <v>381</v>
      </c>
      <c r="W470" s="323" t="s">
        <v>381</v>
      </c>
      <c r="X470" s="325" t="s">
        <v>381</v>
      </c>
      <c r="Y470" s="325" t="s">
        <v>381</v>
      </c>
      <c r="Z470" s="325" t="s">
        <v>381</v>
      </c>
      <c r="AA470" s="325" t="s">
        <v>381</v>
      </c>
      <c r="AB470" s="325" t="s">
        <v>381</v>
      </c>
      <c r="AC470" s="325" t="s">
        <v>381</v>
      </c>
      <c r="AD470" s="325" t="s">
        <v>381</v>
      </c>
      <c r="AE470" s="325" t="s">
        <v>381</v>
      </c>
      <c r="AF470" s="325" t="s">
        <v>381</v>
      </c>
      <c r="AG470" s="325" t="s">
        <v>381</v>
      </c>
      <c r="AH470" s="465" t="s">
        <v>381</v>
      </c>
      <c r="AI470" s="325" t="s">
        <v>381</v>
      </c>
      <c r="AJ470" s="325" t="s">
        <v>381</v>
      </c>
      <c r="AK470" s="325" t="s">
        <v>381</v>
      </c>
      <c r="AL470" s="325" t="s">
        <v>381</v>
      </c>
      <c r="AM470" s="325" t="s">
        <v>381</v>
      </c>
      <c r="AN470" s="325" t="s">
        <v>381</v>
      </c>
      <c r="AO470" s="325" t="s">
        <v>381</v>
      </c>
      <c r="AP470" s="325" t="s">
        <v>381</v>
      </c>
      <c r="AQ470" s="325" t="s">
        <v>381</v>
      </c>
      <c r="AR470" s="325" t="s">
        <v>381</v>
      </c>
      <c r="AS470" s="325" t="s">
        <v>381</v>
      </c>
      <c r="AT470" s="325" t="s">
        <v>52</v>
      </c>
    </row>
    <row r="471" spans="1:46" ht="15">
      <c r="A471" s="387" t="s">
        <v>153</v>
      </c>
      <c r="B471" s="556">
        <v>0.16666666666666666</v>
      </c>
      <c r="C471" s="375">
        <f t="shared" si="263"/>
        <v>1</v>
      </c>
      <c r="D471" s="388">
        <f t="shared" si="264"/>
        <v>6</v>
      </c>
      <c r="E471" s="323" t="s">
        <v>381</v>
      </c>
      <c r="F471" s="325" t="s">
        <v>381</v>
      </c>
      <c r="G471" s="325" t="s">
        <v>381</v>
      </c>
      <c r="H471" s="325" t="s">
        <v>381</v>
      </c>
      <c r="I471" s="325" t="s">
        <v>381</v>
      </c>
      <c r="J471" s="325" t="s">
        <v>381</v>
      </c>
      <c r="K471" s="325" t="s">
        <v>381</v>
      </c>
      <c r="L471" s="459" t="s">
        <v>381</v>
      </c>
      <c r="M471" s="325" t="s">
        <v>381</v>
      </c>
      <c r="N471" s="325" t="s">
        <v>381</v>
      </c>
      <c r="O471" s="325" t="s">
        <v>381</v>
      </c>
      <c r="P471" s="325" t="s">
        <v>381</v>
      </c>
      <c r="Q471" s="325" t="s">
        <v>381</v>
      </c>
      <c r="R471" s="325" t="s">
        <v>381</v>
      </c>
      <c r="S471" s="325" t="s">
        <v>381</v>
      </c>
      <c r="T471" s="325" t="s">
        <v>381</v>
      </c>
      <c r="U471" s="459" t="s">
        <v>381</v>
      </c>
      <c r="V471" s="333" t="s">
        <v>381</v>
      </c>
      <c r="W471" s="323" t="s">
        <v>381</v>
      </c>
      <c r="X471" s="325" t="s">
        <v>381</v>
      </c>
      <c r="Y471" s="325" t="s">
        <v>381</v>
      </c>
      <c r="Z471" s="325" t="s">
        <v>381</v>
      </c>
      <c r="AA471" s="325" t="s">
        <v>381</v>
      </c>
      <c r="AB471" s="325" t="s">
        <v>381</v>
      </c>
      <c r="AC471" s="325" t="s">
        <v>381</v>
      </c>
      <c r="AD471" s="325" t="s">
        <v>381</v>
      </c>
      <c r="AE471" s="325" t="s">
        <v>381</v>
      </c>
      <c r="AF471" s="325" t="s">
        <v>381</v>
      </c>
      <c r="AG471" s="325" t="s">
        <v>381</v>
      </c>
      <c r="AH471" s="465" t="s">
        <v>381</v>
      </c>
      <c r="AI471" s="325" t="s">
        <v>52</v>
      </c>
      <c r="AJ471" s="325" t="s">
        <v>381</v>
      </c>
      <c r="AK471" s="325" t="s">
        <v>381</v>
      </c>
      <c r="AL471" s="325" t="s">
        <v>381</v>
      </c>
      <c r="AM471" s="325" t="s">
        <v>381</v>
      </c>
      <c r="AN471" s="325" t="s">
        <v>381</v>
      </c>
      <c r="AO471" s="325" t="s">
        <v>381</v>
      </c>
      <c r="AP471" s="325" t="s">
        <v>381</v>
      </c>
      <c r="AQ471" s="325" t="s">
        <v>381</v>
      </c>
      <c r="AR471" s="325" t="s">
        <v>381</v>
      </c>
      <c r="AS471" s="325" t="s">
        <v>381</v>
      </c>
      <c r="AT471" s="325" t="s">
        <v>381</v>
      </c>
    </row>
    <row r="472" spans="1:46" ht="15">
      <c r="A472" s="587" t="s">
        <v>477</v>
      </c>
      <c r="B472" s="556">
        <v>0</v>
      </c>
      <c r="C472" s="375">
        <f t="shared" si="263"/>
        <v>0</v>
      </c>
      <c r="D472" s="388">
        <f t="shared" si="264"/>
        <v>6</v>
      </c>
      <c r="E472" s="323" t="s">
        <v>381</v>
      </c>
      <c r="F472" s="325" t="s">
        <v>381</v>
      </c>
      <c r="G472" s="325" t="s">
        <v>381</v>
      </c>
      <c r="H472" s="325" t="s">
        <v>381</v>
      </c>
      <c r="I472" s="325" t="s">
        <v>381</v>
      </c>
      <c r="J472" s="325" t="s">
        <v>381</v>
      </c>
      <c r="K472" s="325" t="s">
        <v>381</v>
      </c>
      <c r="L472" s="459" t="s">
        <v>381</v>
      </c>
      <c r="M472" s="325" t="s">
        <v>381</v>
      </c>
      <c r="N472" s="325" t="s">
        <v>381</v>
      </c>
      <c r="O472" s="325" t="s">
        <v>381</v>
      </c>
      <c r="P472" s="325" t="s">
        <v>381</v>
      </c>
      <c r="Q472" s="325" t="s">
        <v>381</v>
      </c>
      <c r="R472" s="325" t="s">
        <v>381</v>
      </c>
      <c r="S472" s="325" t="s">
        <v>381</v>
      </c>
      <c r="T472" s="325" t="s">
        <v>381</v>
      </c>
      <c r="U472" s="459" t="s">
        <v>381</v>
      </c>
      <c r="V472" s="333" t="s">
        <v>381</v>
      </c>
      <c r="W472" s="323" t="s">
        <v>381</v>
      </c>
      <c r="X472" s="325" t="s">
        <v>381</v>
      </c>
      <c r="Y472" s="325" t="s">
        <v>381</v>
      </c>
      <c r="Z472" s="325" t="s">
        <v>381</v>
      </c>
      <c r="AA472" s="325" t="s">
        <v>381</v>
      </c>
      <c r="AB472" s="325" t="s">
        <v>381</v>
      </c>
      <c r="AC472" s="325" t="s">
        <v>381</v>
      </c>
      <c r="AD472" s="325" t="s">
        <v>381</v>
      </c>
      <c r="AE472" s="325" t="s">
        <v>381</v>
      </c>
      <c r="AF472" s="325" t="s">
        <v>381</v>
      </c>
      <c r="AG472" s="325" t="s">
        <v>381</v>
      </c>
      <c r="AH472" s="465" t="s">
        <v>381</v>
      </c>
      <c r="AI472" s="325" t="s">
        <v>381</v>
      </c>
      <c r="AJ472" s="325" t="s">
        <v>381</v>
      </c>
      <c r="AK472" s="325" t="s">
        <v>381</v>
      </c>
      <c r="AL472" s="325" t="s">
        <v>381</v>
      </c>
      <c r="AM472" s="325" t="s">
        <v>381</v>
      </c>
      <c r="AN472" s="325" t="s">
        <v>381</v>
      </c>
      <c r="AO472" s="325" t="s">
        <v>381</v>
      </c>
      <c r="AP472" s="325" t="s">
        <v>381</v>
      </c>
      <c r="AQ472" s="325" t="s">
        <v>381</v>
      </c>
      <c r="AR472" s="325" t="s">
        <v>381</v>
      </c>
      <c r="AS472" s="325" t="s">
        <v>381</v>
      </c>
      <c r="AT472" s="325" t="s">
        <v>381</v>
      </c>
    </row>
    <row r="473" spans="1:46" ht="15">
      <c r="A473" s="592" t="s">
        <v>154</v>
      </c>
      <c r="B473" s="556">
        <v>0.16666666666666666</v>
      </c>
      <c r="C473" s="375">
        <f t="shared" si="263"/>
        <v>1</v>
      </c>
      <c r="D473" s="388">
        <f t="shared" si="264"/>
        <v>6</v>
      </c>
      <c r="E473" s="323" t="s">
        <v>381</v>
      </c>
      <c r="F473" s="325" t="s">
        <v>381</v>
      </c>
      <c r="G473" s="325" t="s">
        <v>381</v>
      </c>
      <c r="H473" s="325" t="s">
        <v>381</v>
      </c>
      <c r="I473" s="325" t="s">
        <v>381</v>
      </c>
      <c r="J473" s="325" t="s">
        <v>381</v>
      </c>
      <c r="K473" s="325" t="s">
        <v>381</v>
      </c>
      <c r="L473" s="459" t="s">
        <v>381</v>
      </c>
      <c r="M473" s="325" t="s">
        <v>381</v>
      </c>
      <c r="N473" s="325" t="s">
        <v>381</v>
      </c>
      <c r="O473" s="325" t="s">
        <v>381</v>
      </c>
      <c r="P473" s="325" t="s">
        <v>381</v>
      </c>
      <c r="Q473" s="325" t="s">
        <v>381</v>
      </c>
      <c r="R473" s="325" t="s">
        <v>381</v>
      </c>
      <c r="S473" s="325" t="s">
        <v>381</v>
      </c>
      <c r="T473" s="325" t="s">
        <v>381</v>
      </c>
      <c r="U473" s="459" t="s">
        <v>381</v>
      </c>
      <c r="V473" s="333" t="s">
        <v>381</v>
      </c>
      <c r="W473" s="323" t="s">
        <v>52</v>
      </c>
      <c r="X473" s="325" t="s">
        <v>381</v>
      </c>
      <c r="Y473" s="325" t="s">
        <v>381</v>
      </c>
      <c r="Z473" s="325" t="s">
        <v>381</v>
      </c>
      <c r="AA473" s="325" t="s">
        <v>381</v>
      </c>
      <c r="AB473" s="325" t="s">
        <v>381</v>
      </c>
      <c r="AC473" s="325" t="s">
        <v>381</v>
      </c>
      <c r="AD473" s="325" t="s">
        <v>381</v>
      </c>
      <c r="AE473" s="325" t="s">
        <v>381</v>
      </c>
      <c r="AF473" s="325" t="s">
        <v>381</v>
      </c>
      <c r="AG473" s="325" t="s">
        <v>381</v>
      </c>
      <c r="AH473" s="465" t="s">
        <v>381</v>
      </c>
      <c r="AI473" s="325" t="s">
        <v>381</v>
      </c>
      <c r="AJ473" s="325" t="s">
        <v>381</v>
      </c>
      <c r="AK473" s="325" t="s">
        <v>381</v>
      </c>
      <c r="AL473" s="325" t="s">
        <v>381</v>
      </c>
      <c r="AM473" s="325" t="s">
        <v>381</v>
      </c>
      <c r="AN473" s="325" t="s">
        <v>381</v>
      </c>
      <c r="AO473" s="325" t="s">
        <v>381</v>
      </c>
      <c r="AP473" s="325" t="s">
        <v>381</v>
      </c>
      <c r="AQ473" s="325" t="s">
        <v>381</v>
      </c>
      <c r="AR473" s="325" t="s">
        <v>381</v>
      </c>
      <c r="AS473" s="325" t="s">
        <v>381</v>
      </c>
      <c r="AT473" s="325" t="s">
        <v>381</v>
      </c>
    </row>
    <row r="474" spans="1:46" ht="15">
      <c r="A474" s="583" t="s">
        <v>503</v>
      </c>
      <c r="B474" s="535"/>
      <c r="C474" s="535"/>
      <c r="D474" s="536"/>
      <c r="E474" s="535"/>
      <c r="F474" s="443" t="str" cm="1">
        <f t="array" ref="F474">IF(COUNTIF(F475:F481,"Yes")&lt;1,"Don't Know",_xlfn.IFS(F475="Yes",$A475,F476="Yes",$A476,F477="Yes",$A477,F478="Yes",$A478,F479="Yes",$A479,F480="Yes",$A480,F481="Yes",$A481))</f>
        <v>Don't Know</v>
      </c>
      <c r="G474" s="443" t="str" cm="1">
        <f t="array" ref="G474">IF(COUNTIF(G475:G481,"Yes")&lt;1,"Don't Know",_xlfn.IFS(G475="Yes",$A475,G476="Yes",$A476,G477="Yes",$A477,G478="Yes",$A478,G479="Yes",$A479,G480="Yes",$A480,G481="Yes",$A481))</f>
        <v>Don't Know</v>
      </c>
      <c r="H474" s="443" t="str" cm="1">
        <f t="array" ref="H474">IF(COUNTIF(H475:H481,"Yes")&lt;1,"Don't Know",_xlfn.IFS(H475="Yes",$A475,H476="Yes",$A476,H477="Yes",$A477,H478="Yes",$A478,H479="Yes",$A479,H480="Yes",$A480,H481="Yes",$A481))</f>
        <v>Don't Know</v>
      </c>
      <c r="I474" s="443" t="str" cm="1">
        <f t="array" ref="I474">IF(COUNTIF(I475:I481,"Yes")&lt;1,"Don't Know",_xlfn.IFS(I475="Yes",$A475,I476="Yes",$A476,I477="Yes",$A477,I478="Yes",$A478,I479="Yes",$A479,I480="Yes",$A480,I481="Yes",$A481))</f>
        <v>Don't Know</v>
      </c>
      <c r="J474" s="443" t="str" cm="1">
        <f t="array" ref="J474">IF(COUNTIF(J475:J481,"Yes")&lt;1,"Don't Know",_xlfn.IFS(J475="Yes",$A475,J476="Yes",$A476,J477="Yes",$A477,J478="Yes",$A478,J479="Yes",$A479,J480="Yes",$A480,J481="Yes",$A481))</f>
        <v>Don't Know</v>
      </c>
      <c r="K474" s="443" t="str" cm="1">
        <f t="array" ref="K474">IF(COUNTIF(K475:K481,"Yes")&lt;1,"Don't Know",_xlfn.IFS(K475="Yes",$A475,K476="Yes",$A476,K477="Yes",$A477,K478="Yes",$A478,K479="Yes",$A479,K480="Yes",$A480,K481="Yes",$A481))</f>
        <v>Don't Know</v>
      </c>
      <c r="L474" s="443" t="str" cm="1">
        <f t="array" ref="L474">IF(COUNTIF(L475:L481,"Yes")&lt;1,"Don't Know",_xlfn.IFS(L475="Yes",$A475,L476="Yes",$A476,L477="Yes",$A477,L478="Yes",$A478,L479="Yes",$A479,L480="Yes",$A480,L481="Yes",$A481))</f>
        <v>Don't Know</v>
      </c>
      <c r="M474" s="443" t="str" cm="1">
        <f t="array" ref="M474">IF(COUNTIF(M475:M481,"Yes")&lt;1,"Don't Know",_xlfn.IFS(M475="Yes",$A475,M476="Yes",$A476,M477="Yes",$A477,M478="Yes",$A478,M479="Yes",$A479,M480="Yes",$A480,M481="Yes",$A481))</f>
        <v>Auxiliary nurse midwife</v>
      </c>
      <c r="N474" s="443" t="str" cm="1">
        <f t="array" ref="N474">IF(COUNTIF(N475:N481,"Yes")&lt;1,"Don't Know",_xlfn.IFS(N475="Yes",$A475,N476="Yes",$A476,N477="Yes",$A477,N478="Yes",$A478,N479="Yes",$A479,N480="Yes",$A480,N481="Yes",$A481))</f>
        <v>Don't Know</v>
      </c>
      <c r="O474" s="443" t="str" cm="1">
        <f t="array" ref="O474">IF(COUNTIF(O475:O481,"Yes")&lt;1,"Don't Know",_xlfn.IFS(O475="Yes",$A475,O476="Yes",$A476,O477="Yes",$A477,O478="Yes",$A478,O479="Yes",$A479,O480="Yes",$A480,O481="Yes",$A481))</f>
        <v>Don't Know</v>
      </c>
      <c r="P474" s="443" t="str" cm="1">
        <f t="array" ref="P474">IF(COUNTIF(P475:P481,"Yes")&lt;1,"Don't Know",_xlfn.IFS(P475="Yes",$A475,P476="Yes",$A476,P477="Yes",$A477,P478="Yes",$A478,P479="Yes",$A479,P480="Yes",$A480,P481="Yes",$A481))</f>
        <v>Don't Know</v>
      </c>
      <c r="Q474" s="443" t="str" cm="1">
        <f t="array" ref="Q474">IF(COUNTIF(Q475:Q481,"Yes")&lt;1,"Don't Know",_xlfn.IFS(Q475="Yes",$A475,Q476="Yes",$A476,Q477="Yes",$A477,Q478="Yes",$A478,Q479="Yes",$A479,Q480="Yes",$A480,Q481="Yes",$A481))</f>
        <v>Don't Know</v>
      </c>
      <c r="R474" s="443" t="str" cm="1">
        <f t="array" ref="R474">IF(COUNTIF(R475:R481,"Yes")&lt;1,"Don't Know",_xlfn.IFS(R475="Yes",$A475,R476="Yes",$A476,R477="Yes",$A477,R478="Yes",$A478,R479="Yes",$A479,R480="Yes",$A480,R481="Yes",$A481))</f>
        <v>Don't Know</v>
      </c>
      <c r="S474" s="443" t="str" cm="1">
        <f t="array" ref="S474">IF(COUNTIF(S475:S481,"Yes")&lt;1,"Don't Know",_xlfn.IFS(S475="Yes",$A475,S476="Yes",$A476,S477="Yes",$A477,S478="Yes",$A478,S479="Yes",$A479,S480="Yes",$A480,S481="Yes",$A481))</f>
        <v>Don't Know</v>
      </c>
      <c r="T474" s="443" t="str" cm="1">
        <f t="array" ref="T474">IF(COUNTIF(T475:T481,"Yes")&lt;1,"Don't Know",_xlfn.IFS(T475="Yes",$A475,T476="Yes",$A476,T477="Yes",$A477,T478="Yes",$A478,T479="Yes",$A479,T480="Yes",$A480,T481="Yes",$A481))</f>
        <v>Don't Know</v>
      </c>
      <c r="U474" s="443" t="str" cm="1">
        <f t="array" ref="U474">IF(COUNTIF(U475:U481,"Yes")&lt;1,"Don't Know",_xlfn.IFS(U475="Yes",$A475,U476="Yes",$A476,U477="Yes",$A477,U478="Yes",$A478,U479="Yes",$A479,U480="Yes",$A480,U481="Yes",$A481))</f>
        <v>Don't Know</v>
      </c>
      <c r="V474" s="443" t="str" cm="1">
        <f t="array" ref="V474">IF(COUNTIF(V475:V481,"Yes")&lt;1,"Don't Know",_xlfn.IFS(V475="Yes",$A475,V476="Yes",$A476,V477="Yes",$A477,V478="Yes",$A478,V479="Yes",$A479,V480="Yes",$A480,V481="Yes",$A481))</f>
        <v>Don't Know</v>
      </c>
      <c r="W474" s="443" t="str" cm="1">
        <f t="array" ref="W474">IF(COUNTIF(W475:W481,"Yes")&lt;1,"Don't Know",_xlfn.IFS(W475="Yes",$A475,W476="Yes",$A476,W477="Yes",$A477,W478="Yes",$A478,W479="Yes",$A479,W480="Yes",$A480,W481="Yes",$A481))</f>
        <v>Doctor</v>
      </c>
      <c r="X474" s="443" t="str" cm="1">
        <f t="array" ref="X474">IF(COUNTIF(X475:X481,"Yes")&lt;1,"Don't Know",_xlfn.IFS(X475="Yes",$A475,X476="Yes",$A476,X477="Yes",$A477,X478="Yes",$A478,X479="Yes",$A479,X480="Yes",$A480,X481="Yes",$A481))</f>
        <v>Don't Know</v>
      </c>
      <c r="Y474" s="443" t="str" cm="1">
        <f t="array" ref="Y474">IF(COUNTIF(Y475:Y481,"Yes")&lt;1,"Don't Know",_xlfn.IFS(Y475="Yes",$A475,Y476="Yes",$A476,Y477="Yes",$A477,Y478="Yes",$A478,Y479="Yes",$A479,Y480="Yes",$A480,Y481="Yes",$A481))</f>
        <v>Don't Know</v>
      </c>
      <c r="Z474" s="443" t="str" cm="1">
        <f t="array" ref="Z474">IF(COUNTIF(Z475:Z481,"Yes")&lt;1,"Don't Know",_xlfn.IFS(Z475="Yes",$A475,Z476="Yes",$A476,Z477="Yes",$A477,Z478="Yes",$A478,Z479="Yes",$A479,Z480="Yes",$A480,Z481="Yes",$A481))</f>
        <v>Don't Know</v>
      </c>
      <c r="AA474" s="443" t="str" cm="1">
        <f t="array" ref="AA474">IF(COUNTIF(AA475:AA481,"Yes")&lt;1,"Don't Know",_xlfn.IFS(AA475="Yes",$A475,AA476="Yes",$A476,AA477="Yes",$A477,AA478="Yes",$A478,AA479="Yes",$A479,AA480="Yes",$A480,AA481="Yes",$A481))</f>
        <v>Don't Know</v>
      </c>
      <c r="AB474" s="443" t="str" cm="1">
        <f t="array" ref="AB474">IF(COUNTIF(AB475:AB481,"Yes")&lt;1,"Don't Know",_xlfn.IFS(AB475="Yes",$A475,AB476="Yes",$A476,AB477="Yes",$A477,AB478="Yes",$A478,AB479="Yes",$A479,AB480="Yes",$A480,AB481="Yes",$A481))</f>
        <v>Don't Know</v>
      </c>
      <c r="AC474" s="443" t="str" cm="1">
        <f t="array" ref="AC474">IF(COUNTIF(AC475:AC481,"Yes")&lt;1,"Don't Know",_xlfn.IFS(AC475="Yes",$A475,AC476="Yes",$A476,AC477="Yes",$A477,AC478="Yes",$A478,AC479="Yes",$A479,AC480="Yes",$A480,AC481="Yes",$A481))</f>
        <v>Don't Know</v>
      </c>
      <c r="AD474" s="443" t="str" cm="1">
        <f t="array" ref="AD474">IF(COUNTIF(AD475:AD481,"Yes")&lt;1,"Don't Know",_xlfn.IFS(AD475="Yes",$A475,AD476="Yes",$A476,AD477="Yes",$A477,AD478="Yes",$A478,AD479="Yes",$A479,AD480="Yes",$A480,AD481="Yes",$A481))</f>
        <v>Don't Know</v>
      </c>
      <c r="AE474" s="443" t="str" cm="1">
        <f t="array" ref="AE474">IF(COUNTIF(AE475:AE481,"Yes")&lt;1,"Don't Know",_xlfn.IFS(AE475="Yes",$A475,AE476="Yes",$A476,AE477="Yes",$A477,AE478="Yes",$A478,AE479="Yes",$A479,AE480="Yes",$A480,AE481="Yes",$A481))</f>
        <v>Don't Know</v>
      </c>
      <c r="AF474" s="443" t="str" cm="1">
        <f t="array" ref="AF474">IF(COUNTIF(AF475:AF481,"Yes")&lt;1,"Don't Know",_xlfn.IFS(AF475="Yes",$A475,AF476="Yes",$A476,AF477="Yes",$A477,AF478="Yes",$A478,AF479="Yes",$A479,AF480="Yes",$A480,AF481="Yes",$A481))</f>
        <v>Don't Know</v>
      </c>
      <c r="AG474" s="443" t="str" cm="1">
        <f t="array" ref="AG474">IF(COUNTIF(AG475:AG481,"Yes")&lt;1,"Don't Know",_xlfn.IFS(AG475="Yes",$A475,AG476="Yes",$A476,AG477="Yes",$A477,AG478="Yes",$A478,AG479="Yes",$A479,AG480="Yes",$A480,AG481="Yes",$A481))</f>
        <v>Don't Know</v>
      </c>
      <c r="AH474" s="443" t="str" cm="1">
        <f t="array" ref="AH474">IF(COUNTIF(AH475:AH481,"Yes")&lt;1,"Don't Know",_xlfn.IFS(AH475="Yes",$A475,AH476="Yes",$A476,AH477="Yes",$A477,AH478="Yes",$A478,AH479="Yes",$A479,AH480="Yes",$A480,AH481="Yes",$A481))</f>
        <v>Don't Know</v>
      </c>
      <c r="AI474" s="443" t="str" cm="1">
        <f t="array" ref="AI474">IF(COUNTIF(AI475:AI481,"Yes")&lt;1,"Don't Know",_xlfn.IFS(AI475="Yes",$A475,AI476="Yes",$A476,AI477="Yes",$A477,AI478="Yes",$A478,AI479="Yes",$A479,AI480="Yes",$A480,AI481="Yes",$A481))</f>
        <v>Doctor</v>
      </c>
      <c r="AJ474" s="443" t="str" cm="1">
        <f t="array" ref="AJ474">IF(COUNTIF(AJ475:AJ481,"Yes")&lt;1,"Don't Know",_xlfn.IFS(AJ475="Yes",$A475,AJ476="Yes",$A476,AJ477="Yes",$A477,AJ478="Yes",$A478,AJ479="Yes",$A479,AJ480="Yes",$A480,AJ481="Yes",$A481))</f>
        <v>Don't Know</v>
      </c>
      <c r="AK474" s="443" t="str" cm="1">
        <f t="array" ref="AK474">IF(COUNTIF(AK475:AK481,"Yes")&lt;1,"Don't Know",_xlfn.IFS(AK475="Yes",$A475,AK476="Yes",$A476,AK477="Yes",$A477,AK478="Yes",$A478,AK479="Yes",$A479,AK480="Yes",$A480,AK481="Yes",$A481))</f>
        <v>Don't Know</v>
      </c>
      <c r="AL474" s="443" t="str" cm="1">
        <f t="array" ref="AL474">IF(COUNTIF(AL475:AL481,"Yes")&lt;1,"Don't Know",_xlfn.IFS(AL475="Yes",$A475,AL476="Yes",$A476,AL477="Yes",$A477,AL478="Yes",$A478,AL479="Yes",$A479,AL480="Yes",$A480,AL481="Yes",$A481))</f>
        <v>Community health worker</v>
      </c>
      <c r="AM474" s="443" t="str" cm="1">
        <f t="array" ref="AM474">IF(COUNTIF(AM475:AM481,"Yes")&lt;1,"Don't Know",_xlfn.IFS(AM475="Yes",$A475,AM476="Yes",$A476,AM477="Yes",$A477,AM478="Yes",$A478,AM479="Yes",$A479,AM480="Yes",$A480,AM481="Yes",$A481))</f>
        <v>Don't Know</v>
      </c>
      <c r="AN474" s="443" t="str" cm="1">
        <f t="array" ref="AN474">IF(COUNTIF(AN475:AN481,"Yes")&lt;1,"Don't Know",_xlfn.IFS(AN475="Yes",$A475,AN476="Yes",$A476,AN477="Yes",$A477,AN478="Yes",$A478,AN479="Yes",$A479,AN480="Yes",$A480,AN481="Yes",$A481))</f>
        <v>Don't Know</v>
      </c>
      <c r="AO474" s="443" t="str" cm="1">
        <f t="array" ref="AO474">IF(COUNTIF(AO475:AO481,"Yes")&lt;1,"Don't Know",_xlfn.IFS(AO475="Yes",$A475,AO476="Yes",$A476,AO477="Yes",$A477,AO478="Yes",$A478,AO479="Yes",$A479,AO480="Yes",$A480,AO481="Yes",$A481))</f>
        <v>Don't Know</v>
      </c>
      <c r="AP474" s="443" t="str" cm="1">
        <f t="array" ref="AP474">IF(COUNTIF(AP475:AP481,"Yes")&lt;1,"Don't Know",_xlfn.IFS(AP475="Yes",$A475,AP476="Yes",$A476,AP477="Yes",$A477,AP478="Yes",$A478,AP479="Yes",$A479,AP480="Yes",$A480,AP481="Yes",$A481))</f>
        <v>Don't Know</v>
      </c>
      <c r="AQ474" s="443" t="str" cm="1">
        <f t="array" ref="AQ474">IF(COUNTIF(AQ475:AQ481,"Yes")&lt;1,"Don't Know",_xlfn.IFS(AQ475="Yes",$A475,AQ476="Yes",$A476,AQ477="Yes",$A477,AQ478="Yes",$A478,AQ479="Yes",$A479,AQ480="Yes",$A480,AQ481="Yes",$A481))</f>
        <v>Don't Know</v>
      </c>
      <c r="AR474" s="443" t="str" cm="1">
        <f t="array" ref="AR474">IF(COUNTIF(AR475:AR481,"Yes")&lt;1,"Don't Know",_xlfn.IFS(AR475="Yes",$A475,AR476="Yes",$A476,AR477="Yes",$A477,AR478="Yes",$A478,AR479="Yes",$A479,AR480="Yes",$A480,AR481="Yes",$A481))</f>
        <v>Don't Know</v>
      </c>
      <c r="AS474" s="443" t="str" cm="1">
        <f t="array" ref="AS474">IF(COUNTIF(AS475:AS481,"Yes")&lt;1,"Don't Know",_xlfn.IFS(AS475="Yes",$A475,AS476="Yes",$A476,AS477="Yes",$A477,AS478="Yes",$A478,AS479="Yes",$A479,AS480="Yes",$A480,AS481="Yes",$A481))</f>
        <v>Don't Know</v>
      </c>
      <c r="AT474" s="443" t="str" cm="1">
        <f t="array" ref="AT474">IF(COUNTIF(AT475:AT481,"Yes")&lt;1,"Don't Know",_xlfn.IFS(AT475="Yes",$A475,AT476="Yes",$A476,AT477="Yes",$A477,AT478="Yes",$A478,AT479="Yes",$A479,AT480="Yes",$A480,AT481="Yes",$A481))</f>
        <v>Nurse</v>
      </c>
    </row>
    <row r="475" spans="1:46" ht="15">
      <c r="A475" s="587" t="s">
        <v>474</v>
      </c>
      <c r="B475" s="588">
        <v>0.2</v>
      </c>
      <c r="C475" s="375">
        <f t="shared" ref="C475:C481" si="265">COUNTIF(E475:AT475,"Yes")</f>
        <v>1</v>
      </c>
      <c r="D475" s="388">
        <f>SUM($C$475:$C$481)</f>
        <v>5</v>
      </c>
      <c r="E475" s="323" t="s">
        <v>381</v>
      </c>
      <c r="F475" s="325" t="s">
        <v>381</v>
      </c>
      <c r="G475" s="325" t="s">
        <v>381</v>
      </c>
      <c r="H475" s="325" t="s">
        <v>381</v>
      </c>
      <c r="I475" s="325" t="s">
        <v>381</v>
      </c>
      <c r="J475" s="325" t="s">
        <v>381</v>
      </c>
      <c r="K475" s="325" t="s">
        <v>381</v>
      </c>
      <c r="L475" s="459" t="s">
        <v>381</v>
      </c>
      <c r="M475" s="325" t="s">
        <v>381</v>
      </c>
      <c r="N475" s="325" t="s">
        <v>381</v>
      </c>
      <c r="O475" s="325" t="s">
        <v>381</v>
      </c>
      <c r="P475" s="325" t="s">
        <v>381</v>
      </c>
      <c r="Q475" s="325" t="s">
        <v>381</v>
      </c>
      <c r="R475" s="325" t="s">
        <v>381</v>
      </c>
      <c r="S475" s="325" t="s">
        <v>381</v>
      </c>
      <c r="T475" s="325" t="s">
        <v>381</v>
      </c>
      <c r="U475" s="459" t="s">
        <v>381</v>
      </c>
      <c r="V475" s="333" t="s">
        <v>381</v>
      </c>
      <c r="W475" s="323" t="s">
        <v>381</v>
      </c>
      <c r="X475" s="325" t="s">
        <v>381</v>
      </c>
      <c r="Y475" s="325" t="s">
        <v>381</v>
      </c>
      <c r="Z475" s="325" t="s">
        <v>381</v>
      </c>
      <c r="AA475" s="325" t="s">
        <v>381</v>
      </c>
      <c r="AB475" s="325" t="s">
        <v>381</v>
      </c>
      <c r="AC475" s="325" t="s">
        <v>381</v>
      </c>
      <c r="AD475" s="325" t="s">
        <v>381</v>
      </c>
      <c r="AE475" s="325" t="s">
        <v>381</v>
      </c>
      <c r="AF475" s="325" t="s">
        <v>381</v>
      </c>
      <c r="AG475" s="325" t="s">
        <v>381</v>
      </c>
      <c r="AH475" s="465" t="s">
        <v>381</v>
      </c>
      <c r="AI475" s="325" t="s">
        <v>381</v>
      </c>
      <c r="AJ475" s="325" t="s">
        <v>381</v>
      </c>
      <c r="AK475" s="325" t="s">
        <v>381</v>
      </c>
      <c r="AL475" s="325" t="s">
        <v>52</v>
      </c>
      <c r="AM475" s="325" t="s">
        <v>381</v>
      </c>
      <c r="AN475" s="325" t="s">
        <v>381</v>
      </c>
      <c r="AO475" s="325" t="s">
        <v>381</v>
      </c>
      <c r="AP475" s="325" t="s">
        <v>381</v>
      </c>
      <c r="AQ475" s="325" t="s">
        <v>381</v>
      </c>
      <c r="AR475" s="325" t="s">
        <v>381</v>
      </c>
      <c r="AS475" s="325" t="s">
        <v>381</v>
      </c>
      <c r="AT475" s="325" t="s">
        <v>381</v>
      </c>
    </row>
    <row r="476" spans="1:46" ht="15">
      <c r="A476" s="587" t="s">
        <v>475</v>
      </c>
      <c r="B476" s="588">
        <v>0</v>
      </c>
      <c r="C476" s="375">
        <f t="shared" si="265"/>
        <v>0</v>
      </c>
      <c r="D476" s="388">
        <f t="shared" ref="D476:D481" si="266">SUM($C$475:$C$481)</f>
        <v>5</v>
      </c>
      <c r="E476" s="323" t="s">
        <v>381</v>
      </c>
      <c r="F476" s="325" t="s">
        <v>381</v>
      </c>
      <c r="G476" s="325" t="s">
        <v>381</v>
      </c>
      <c r="H476" s="325" t="s">
        <v>381</v>
      </c>
      <c r="I476" s="325" t="s">
        <v>381</v>
      </c>
      <c r="J476" s="325" t="s">
        <v>381</v>
      </c>
      <c r="K476" s="325" t="s">
        <v>381</v>
      </c>
      <c r="L476" s="459" t="s">
        <v>381</v>
      </c>
      <c r="M476" s="325" t="s">
        <v>381</v>
      </c>
      <c r="N476" s="325" t="s">
        <v>381</v>
      </c>
      <c r="O476" s="325" t="s">
        <v>381</v>
      </c>
      <c r="P476" s="325" t="s">
        <v>381</v>
      </c>
      <c r="Q476" s="325" t="s">
        <v>381</v>
      </c>
      <c r="R476" s="325" t="s">
        <v>381</v>
      </c>
      <c r="S476" s="325" t="s">
        <v>381</v>
      </c>
      <c r="T476" s="325" t="s">
        <v>381</v>
      </c>
      <c r="U476" s="459" t="s">
        <v>381</v>
      </c>
      <c r="V476" s="333" t="s">
        <v>381</v>
      </c>
      <c r="W476" s="323" t="s">
        <v>381</v>
      </c>
      <c r="X476" s="325" t="s">
        <v>381</v>
      </c>
      <c r="Y476" s="325" t="s">
        <v>381</v>
      </c>
      <c r="Z476" s="325" t="s">
        <v>381</v>
      </c>
      <c r="AA476" s="325" t="s">
        <v>381</v>
      </c>
      <c r="AB476" s="325" t="s">
        <v>381</v>
      </c>
      <c r="AC476" s="325" t="s">
        <v>381</v>
      </c>
      <c r="AD476" s="325" t="s">
        <v>381</v>
      </c>
      <c r="AE476" s="325" t="s">
        <v>381</v>
      </c>
      <c r="AF476" s="325" t="s">
        <v>381</v>
      </c>
      <c r="AG476" s="325" t="s">
        <v>381</v>
      </c>
      <c r="AH476" s="465" t="s">
        <v>381</v>
      </c>
      <c r="AI476" s="325" t="s">
        <v>381</v>
      </c>
      <c r="AJ476" s="325" t="s">
        <v>381</v>
      </c>
      <c r="AK476" s="325" t="s">
        <v>381</v>
      </c>
      <c r="AL476" s="325" t="s">
        <v>381</v>
      </c>
      <c r="AM476" s="325" t="s">
        <v>381</v>
      </c>
      <c r="AN476" s="325" t="s">
        <v>381</v>
      </c>
      <c r="AO476" s="325" t="s">
        <v>381</v>
      </c>
      <c r="AP476" s="325" t="s">
        <v>381</v>
      </c>
      <c r="AQ476" s="325" t="s">
        <v>381</v>
      </c>
      <c r="AR476" s="325" t="s">
        <v>381</v>
      </c>
      <c r="AS476" s="325" t="s">
        <v>381</v>
      </c>
      <c r="AT476" s="325" t="s">
        <v>381</v>
      </c>
    </row>
    <row r="477" spans="1:46" ht="15">
      <c r="A477" s="587" t="s">
        <v>476</v>
      </c>
      <c r="B477" s="588">
        <v>0.2</v>
      </c>
      <c r="C477" s="375">
        <f t="shared" si="265"/>
        <v>1</v>
      </c>
      <c r="D477" s="388">
        <f t="shared" si="266"/>
        <v>5</v>
      </c>
      <c r="E477" s="323" t="s">
        <v>381</v>
      </c>
      <c r="F477" s="325" t="s">
        <v>381</v>
      </c>
      <c r="G477" s="325" t="s">
        <v>381</v>
      </c>
      <c r="H477" s="325" t="s">
        <v>381</v>
      </c>
      <c r="I477" s="325" t="s">
        <v>381</v>
      </c>
      <c r="J477" s="325" t="s">
        <v>381</v>
      </c>
      <c r="K477" s="325" t="s">
        <v>381</v>
      </c>
      <c r="L477" s="459" t="s">
        <v>381</v>
      </c>
      <c r="M477" s="325" t="s">
        <v>52</v>
      </c>
      <c r="N477" s="325" t="s">
        <v>381</v>
      </c>
      <c r="O477" s="325" t="s">
        <v>381</v>
      </c>
      <c r="P477" s="325" t="s">
        <v>381</v>
      </c>
      <c r="Q477" s="325" t="s">
        <v>381</v>
      </c>
      <c r="R477" s="325" t="s">
        <v>381</v>
      </c>
      <c r="S477" s="325" t="s">
        <v>381</v>
      </c>
      <c r="T477" s="325" t="s">
        <v>381</v>
      </c>
      <c r="U477" s="459" t="s">
        <v>381</v>
      </c>
      <c r="V477" s="333" t="s">
        <v>381</v>
      </c>
      <c r="W477" s="323" t="s">
        <v>381</v>
      </c>
      <c r="X477" s="325" t="s">
        <v>381</v>
      </c>
      <c r="Y477" s="325" t="s">
        <v>381</v>
      </c>
      <c r="Z477" s="325" t="s">
        <v>381</v>
      </c>
      <c r="AA477" s="325" t="s">
        <v>381</v>
      </c>
      <c r="AB477" s="325" t="s">
        <v>381</v>
      </c>
      <c r="AC477" s="325" t="s">
        <v>381</v>
      </c>
      <c r="AD477" s="325" t="s">
        <v>381</v>
      </c>
      <c r="AE477" s="325" t="s">
        <v>381</v>
      </c>
      <c r="AF477" s="325" t="s">
        <v>381</v>
      </c>
      <c r="AG477" s="325" t="s">
        <v>381</v>
      </c>
      <c r="AH477" s="465" t="s">
        <v>381</v>
      </c>
      <c r="AI477" s="325" t="s">
        <v>381</v>
      </c>
      <c r="AJ477" s="325" t="s">
        <v>381</v>
      </c>
      <c r="AK477" s="325" t="s">
        <v>381</v>
      </c>
      <c r="AL477" s="325" t="s">
        <v>381</v>
      </c>
      <c r="AM477" s="325" t="s">
        <v>381</v>
      </c>
      <c r="AN477" s="325" t="s">
        <v>381</v>
      </c>
      <c r="AO477" s="325" t="s">
        <v>381</v>
      </c>
      <c r="AP477" s="325" t="s">
        <v>381</v>
      </c>
      <c r="AQ477" s="325" t="s">
        <v>381</v>
      </c>
      <c r="AR477" s="325" t="s">
        <v>381</v>
      </c>
      <c r="AS477" s="325" t="s">
        <v>381</v>
      </c>
      <c r="AT477" s="325" t="s">
        <v>381</v>
      </c>
    </row>
    <row r="478" spans="1:46" ht="15">
      <c r="A478" s="587" t="s">
        <v>152</v>
      </c>
      <c r="B478" s="588">
        <v>0.2</v>
      </c>
      <c r="C478" s="375">
        <f t="shared" si="265"/>
        <v>1</v>
      </c>
      <c r="D478" s="388">
        <f t="shared" si="266"/>
        <v>5</v>
      </c>
      <c r="E478" s="323" t="s">
        <v>381</v>
      </c>
      <c r="F478" s="325" t="s">
        <v>381</v>
      </c>
      <c r="G478" s="325" t="s">
        <v>381</v>
      </c>
      <c r="H478" s="325" t="s">
        <v>381</v>
      </c>
      <c r="I478" s="325" t="s">
        <v>381</v>
      </c>
      <c r="J478" s="325" t="s">
        <v>381</v>
      </c>
      <c r="K478" s="325" t="s">
        <v>381</v>
      </c>
      <c r="L478" s="459" t="s">
        <v>381</v>
      </c>
      <c r="M478" s="325" t="s">
        <v>381</v>
      </c>
      <c r="N478" s="325" t="s">
        <v>381</v>
      </c>
      <c r="O478" s="325" t="s">
        <v>381</v>
      </c>
      <c r="P478" s="325" t="s">
        <v>381</v>
      </c>
      <c r="Q478" s="325" t="s">
        <v>381</v>
      </c>
      <c r="R478" s="325" t="s">
        <v>381</v>
      </c>
      <c r="S478" s="325" t="s">
        <v>381</v>
      </c>
      <c r="T478" s="325" t="s">
        <v>381</v>
      </c>
      <c r="U478" s="459" t="s">
        <v>381</v>
      </c>
      <c r="V478" s="333" t="s">
        <v>381</v>
      </c>
      <c r="W478" s="323" t="s">
        <v>381</v>
      </c>
      <c r="X478" s="325" t="s">
        <v>381</v>
      </c>
      <c r="Y478" s="325" t="s">
        <v>381</v>
      </c>
      <c r="Z478" s="325" t="s">
        <v>381</v>
      </c>
      <c r="AA478" s="325" t="s">
        <v>381</v>
      </c>
      <c r="AB478" s="325" t="s">
        <v>381</v>
      </c>
      <c r="AC478" s="325" t="s">
        <v>381</v>
      </c>
      <c r="AD478" s="325" t="s">
        <v>381</v>
      </c>
      <c r="AE478" s="325" t="s">
        <v>381</v>
      </c>
      <c r="AF478" s="325" t="s">
        <v>381</v>
      </c>
      <c r="AG478" s="325" t="s">
        <v>381</v>
      </c>
      <c r="AH478" s="465" t="s">
        <v>381</v>
      </c>
      <c r="AI478" s="325" t="s">
        <v>381</v>
      </c>
      <c r="AJ478" s="325" t="s">
        <v>381</v>
      </c>
      <c r="AK478" s="325" t="s">
        <v>381</v>
      </c>
      <c r="AL478" s="325" t="s">
        <v>381</v>
      </c>
      <c r="AM478" s="325" t="s">
        <v>381</v>
      </c>
      <c r="AN478" s="325" t="s">
        <v>381</v>
      </c>
      <c r="AO478" s="325" t="s">
        <v>381</v>
      </c>
      <c r="AP478" s="325" t="s">
        <v>381</v>
      </c>
      <c r="AQ478" s="325" t="s">
        <v>381</v>
      </c>
      <c r="AR478" s="325" t="s">
        <v>381</v>
      </c>
      <c r="AS478" s="325" t="s">
        <v>381</v>
      </c>
      <c r="AT478" s="325" t="s">
        <v>52</v>
      </c>
    </row>
    <row r="479" spans="1:46" ht="15">
      <c r="A479" s="387" t="s">
        <v>153</v>
      </c>
      <c r="B479" s="588">
        <v>0</v>
      </c>
      <c r="C479" s="375">
        <f t="shared" si="265"/>
        <v>0</v>
      </c>
      <c r="D479" s="388">
        <f t="shared" si="266"/>
        <v>5</v>
      </c>
      <c r="E479" s="323" t="s">
        <v>381</v>
      </c>
      <c r="F479" s="325" t="s">
        <v>381</v>
      </c>
      <c r="G479" s="325" t="s">
        <v>381</v>
      </c>
      <c r="H479" s="325" t="s">
        <v>381</v>
      </c>
      <c r="I479" s="325" t="s">
        <v>381</v>
      </c>
      <c r="J479" s="325" t="s">
        <v>381</v>
      </c>
      <c r="K479" s="325" t="s">
        <v>381</v>
      </c>
      <c r="L479" s="459" t="s">
        <v>381</v>
      </c>
      <c r="M479" s="325" t="s">
        <v>381</v>
      </c>
      <c r="N479" s="325" t="s">
        <v>381</v>
      </c>
      <c r="O479" s="325" t="s">
        <v>381</v>
      </c>
      <c r="P479" s="325" t="s">
        <v>381</v>
      </c>
      <c r="Q479" s="325" t="s">
        <v>381</v>
      </c>
      <c r="R479" s="325" t="s">
        <v>381</v>
      </c>
      <c r="S479" s="325" t="s">
        <v>381</v>
      </c>
      <c r="T479" s="325" t="s">
        <v>381</v>
      </c>
      <c r="U479" s="459" t="s">
        <v>381</v>
      </c>
      <c r="V479" s="333" t="s">
        <v>381</v>
      </c>
      <c r="W479" s="323" t="s">
        <v>381</v>
      </c>
      <c r="X479" s="325" t="s">
        <v>381</v>
      </c>
      <c r="Y479" s="325" t="s">
        <v>381</v>
      </c>
      <c r="Z479" s="325" t="s">
        <v>381</v>
      </c>
      <c r="AA479" s="325" t="s">
        <v>381</v>
      </c>
      <c r="AB479" s="325" t="s">
        <v>381</v>
      </c>
      <c r="AC479" s="325" t="s">
        <v>381</v>
      </c>
      <c r="AD479" s="325" t="s">
        <v>381</v>
      </c>
      <c r="AE479" s="325" t="s">
        <v>381</v>
      </c>
      <c r="AF479" s="325" t="s">
        <v>381</v>
      </c>
      <c r="AG479" s="325" t="s">
        <v>381</v>
      </c>
      <c r="AH479" s="465" t="s">
        <v>381</v>
      </c>
      <c r="AI479" s="325" t="s">
        <v>381</v>
      </c>
      <c r="AJ479" s="325" t="s">
        <v>381</v>
      </c>
      <c r="AK479" s="325" t="s">
        <v>381</v>
      </c>
      <c r="AL479" s="325" t="s">
        <v>381</v>
      </c>
      <c r="AM479" s="325" t="s">
        <v>381</v>
      </c>
      <c r="AN479" s="325" t="s">
        <v>381</v>
      </c>
      <c r="AO479" s="325" t="s">
        <v>381</v>
      </c>
      <c r="AP479" s="325" t="s">
        <v>381</v>
      </c>
      <c r="AQ479" s="325" t="s">
        <v>381</v>
      </c>
      <c r="AR479" s="325" t="s">
        <v>381</v>
      </c>
      <c r="AS479" s="325" t="s">
        <v>381</v>
      </c>
      <c r="AT479" s="325" t="s">
        <v>381</v>
      </c>
    </row>
    <row r="480" spans="1:46" ht="15">
      <c r="A480" s="587" t="s">
        <v>477</v>
      </c>
      <c r="B480" s="588">
        <v>0</v>
      </c>
      <c r="C480" s="375">
        <f t="shared" si="265"/>
        <v>0</v>
      </c>
      <c r="D480" s="388">
        <f t="shared" si="266"/>
        <v>5</v>
      </c>
      <c r="E480" s="323" t="s">
        <v>381</v>
      </c>
      <c r="F480" s="325" t="s">
        <v>381</v>
      </c>
      <c r="G480" s="325" t="s">
        <v>381</v>
      </c>
      <c r="H480" s="325" t="s">
        <v>381</v>
      </c>
      <c r="I480" s="325" t="s">
        <v>381</v>
      </c>
      <c r="J480" s="325" t="s">
        <v>381</v>
      </c>
      <c r="K480" s="325" t="s">
        <v>381</v>
      </c>
      <c r="L480" s="459" t="s">
        <v>381</v>
      </c>
      <c r="M480" s="325" t="s">
        <v>381</v>
      </c>
      <c r="N480" s="325" t="s">
        <v>381</v>
      </c>
      <c r="O480" s="325" t="s">
        <v>381</v>
      </c>
      <c r="P480" s="325" t="s">
        <v>381</v>
      </c>
      <c r="Q480" s="325" t="s">
        <v>381</v>
      </c>
      <c r="R480" s="325" t="s">
        <v>381</v>
      </c>
      <c r="S480" s="325" t="s">
        <v>381</v>
      </c>
      <c r="T480" s="325" t="s">
        <v>381</v>
      </c>
      <c r="U480" s="459" t="s">
        <v>381</v>
      </c>
      <c r="V480" s="333" t="s">
        <v>381</v>
      </c>
      <c r="W480" s="323" t="s">
        <v>381</v>
      </c>
      <c r="X480" s="325" t="s">
        <v>381</v>
      </c>
      <c r="Y480" s="325" t="s">
        <v>381</v>
      </c>
      <c r="Z480" s="325" t="s">
        <v>381</v>
      </c>
      <c r="AA480" s="325" t="s">
        <v>381</v>
      </c>
      <c r="AB480" s="325" t="s">
        <v>381</v>
      </c>
      <c r="AC480" s="325" t="s">
        <v>381</v>
      </c>
      <c r="AD480" s="325" t="s">
        <v>381</v>
      </c>
      <c r="AE480" s="325" t="s">
        <v>381</v>
      </c>
      <c r="AF480" s="325" t="s">
        <v>381</v>
      </c>
      <c r="AG480" s="325" t="s">
        <v>381</v>
      </c>
      <c r="AH480" s="465" t="s">
        <v>381</v>
      </c>
      <c r="AI480" s="325" t="s">
        <v>381</v>
      </c>
      <c r="AJ480" s="325" t="s">
        <v>381</v>
      </c>
      <c r="AK480" s="325" t="s">
        <v>381</v>
      </c>
      <c r="AL480" s="325" t="s">
        <v>381</v>
      </c>
      <c r="AM480" s="325" t="s">
        <v>381</v>
      </c>
      <c r="AN480" s="325" t="s">
        <v>381</v>
      </c>
      <c r="AO480" s="325" t="s">
        <v>381</v>
      </c>
      <c r="AP480" s="325" t="s">
        <v>381</v>
      </c>
      <c r="AQ480" s="325" t="s">
        <v>381</v>
      </c>
      <c r="AR480" s="325" t="s">
        <v>381</v>
      </c>
      <c r="AS480" s="325" t="s">
        <v>381</v>
      </c>
      <c r="AT480" s="325" t="s">
        <v>381</v>
      </c>
    </row>
    <row r="481" spans="1:46" ht="15">
      <c r="A481" s="586" t="s">
        <v>154</v>
      </c>
      <c r="B481" s="585">
        <v>0.4</v>
      </c>
      <c r="C481" s="375">
        <f t="shared" si="265"/>
        <v>2</v>
      </c>
      <c r="D481" s="388">
        <f t="shared" si="266"/>
        <v>5</v>
      </c>
      <c r="E481" s="323" t="s">
        <v>381</v>
      </c>
      <c r="F481" s="325" t="s">
        <v>381</v>
      </c>
      <c r="G481" s="325" t="s">
        <v>381</v>
      </c>
      <c r="H481" s="325" t="s">
        <v>381</v>
      </c>
      <c r="I481" s="325" t="s">
        <v>381</v>
      </c>
      <c r="J481" s="325" t="s">
        <v>381</v>
      </c>
      <c r="K481" s="325" t="s">
        <v>381</v>
      </c>
      <c r="L481" s="459" t="s">
        <v>381</v>
      </c>
      <c r="M481" s="325" t="s">
        <v>381</v>
      </c>
      <c r="N481" s="325" t="s">
        <v>381</v>
      </c>
      <c r="O481" s="325" t="s">
        <v>381</v>
      </c>
      <c r="P481" s="325" t="s">
        <v>381</v>
      </c>
      <c r="Q481" s="325" t="s">
        <v>381</v>
      </c>
      <c r="R481" s="325" t="s">
        <v>381</v>
      </c>
      <c r="S481" s="325" t="s">
        <v>381</v>
      </c>
      <c r="T481" s="325" t="s">
        <v>381</v>
      </c>
      <c r="U481" s="459" t="s">
        <v>381</v>
      </c>
      <c r="V481" s="333" t="s">
        <v>381</v>
      </c>
      <c r="W481" s="323" t="s">
        <v>52</v>
      </c>
      <c r="X481" s="325" t="s">
        <v>381</v>
      </c>
      <c r="Y481" s="325" t="s">
        <v>381</v>
      </c>
      <c r="Z481" s="325" t="s">
        <v>381</v>
      </c>
      <c r="AA481" s="325" t="s">
        <v>381</v>
      </c>
      <c r="AB481" s="325" t="s">
        <v>381</v>
      </c>
      <c r="AC481" s="325" t="s">
        <v>381</v>
      </c>
      <c r="AD481" s="325" t="s">
        <v>381</v>
      </c>
      <c r="AE481" s="325" t="s">
        <v>381</v>
      </c>
      <c r="AF481" s="325" t="s">
        <v>381</v>
      </c>
      <c r="AG481" s="325" t="s">
        <v>381</v>
      </c>
      <c r="AH481" s="465" t="s">
        <v>381</v>
      </c>
      <c r="AI481" s="325" t="s">
        <v>52</v>
      </c>
      <c r="AJ481" s="325" t="s">
        <v>381</v>
      </c>
      <c r="AK481" s="325" t="s">
        <v>381</v>
      </c>
      <c r="AL481" s="325" t="s">
        <v>381</v>
      </c>
      <c r="AM481" s="325" t="s">
        <v>381</v>
      </c>
      <c r="AN481" s="325" t="s">
        <v>381</v>
      </c>
      <c r="AO481" s="325" t="s">
        <v>381</v>
      </c>
      <c r="AP481" s="325" t="s">
        <v>381</v>
      </c>
      <c r="AQ481" s="325" t="s">
        <v>381</v>
      </c>
      <c r="AR481" s="325" t="s">
        <v>381</v>
      </c>
      <c r="AS481" s="325" t="s">
        <v>381</v>
      </c>
      <c r="AT481" s="325" t="s">
        <v>381</v>
      </c>
    </row>
    <row r="482" spans="1:46" ht="15">
      <c r="A482" s="583" t="s">
        <v>504</v>
      </c>
      <c r="B482" s="535"/>
      <c r="C482" s="535"/>
      <c r="D482" s="536"/>
      <c r="E482" s="535"/>
      <c r="F482" s="443" t="str" cm="1">
        <f t="array" ref="F482">IF(COUNTIF(F483:F489,"Yes")&lt;1,"Don't Know",_xlfn.IFS(F483="Yes",$A483,F484="Yes",$A484,F485="Yes",$A485,F486="Yes",$A486,F487="Yes",$A487,F488="Yes",$A488,F489="Yes",$A489))</f>
        <v>Nurse</v>
      </c>
      <c r="G482" s="443" t="str" cm="1">
        <f t="array" ref="G482">IF(COUNTIF(G483:G489,"Yes")&lt;1,"Don't Know",_xlfn.IFS(G483="Yes",$A483,G484="Yes",$A484,G485="Yes",$A485,G486="Yes",$A486,G487="Yes",$A487,G488="Yes",$A488,G489="Yes",$A489))</f>
        <v>Don't Know</v>
      </c>
      <c r="H482" s="443" t="str" cm="1">
        <f t="array" ref="H482">IF(COUNTIF(H483:H489,"Yes")&lt;1,"Don't Know",_xlfn.IFS(H483="Yes",$A483,H484="Yes",$A484,H485="Yes",$A485,H486="Yes",$A486,H487="Yes",$A487,H488="Yes",$A488,H489="Yes",$A489))</f>
        <v>Community health worker</v>
      </c>
      <c r="I482" s="443" t="str" cm="1">
        <f t="array" ref="I482">IF(COUNTIF(I483:I489,"Yes")&lt;1,"Don't Know",_xlfn.IFS(I483="Yes",$A483,I484="Yes",$A484,I485="Yes",$A485,I486="Yes",$A486,I487="Yes",$A487,I488="Yes",$A488,I489="Yes",$A489))</f>
        <v>Don't Know</v>
      </c>
      <c r="J482" s="443" t="str" cm="1">
        <f t="array" ref="J482">IF(COUNTIF(J483:J489,"Yes")&lt;1,"Don't Know",_xlfn.IFS(J483="Yes",$A483,J484="Yes",$A484,J485="Yes",$A485,J486="Yes",$A486,J487="Yes",$A487,J488="Yes",$A488,J489="Yes",$A489))</f>
        <v>Auxiliary nurse midwife</v>
      </c>
      <c r="K482" s="443" t="str" cm="1">
        <f t="array" ref="K482">IF(COUNTIF(K483:K489,"Yes")&lt;1,"Don't Know",_xlfn.IFS(K483="Yes",$A483,K484="Yes",$A484,K485="Yes",$A485,K486="Yes",$A486,K487="Yes",$A487,K488="Yes",$A488,K489="Yes",$A489))</f>
        <v>Don't Know</v>
      </c>
      <c r="L482" s="443" t="str" cm="1">
        <f t="array" ref="L482">IF(COUNTIF(L483:L489,"Yes")&lt;1,"Don't Know",_xlfn.IFS(L483="Yes",$A483,L484="Yes",$A484,L485="Yes",$A485,L486="Yes",$A486,L487="Yes",$A487,L488="Yes",$A488,L489="Yes",$A489))</f>
        <v>Don't Know</v>
      </c>
      <c r="M482" s="443" t="str" cm="1">
        <f t="array" ref="M482">IF(COUNTIF(M483:M489,"Yes")&lt;1,"Don't Know",_xlfn.IFS(M483="Yes",$A483,M484="Yes",$A484,M485="Yes",$A485,M486="Yes",$A486,M487="Yes",$A487,M488="Yes",$A488,M489="Yes",$A489))</f>
        <v>Auxiliary nurse midwife</v>
      </c>
      <c r="N482" s="443" t="str" cm="1">
        <f t="array" ref="N482">IF(COUNTIF(N483:N489,"Yes")&lt;1,"Don't Know",_xlfn.IFS(N483="Yes",$A483,N484="Yes",$A484,N485="Yes",$A485,N486="Yes",$A486,N487="Yes",$A487,N488="Yes",$A488,N489="Yes",$A489))</f>
        <v>Don't Know</v>
      </c>
      <c r="O482" s="443" t="str" cm="1">
        <f t="array" ref="O482">IF(COUNTIF(O483:O489,"Yes")&lt;1,"Don't Know",_xlfn.IFS(O483="Yes",$A483,O484="Yes",$A484,O485="Yes",$A485,O486="Yes",$A486,O487="Yes",$A487,O488="Yes",$A488,O489="Yes",$A489))</f>
        <v>Community health worker</v>
      </c>
      <c r="P482" s="443" t="str" cm="1">
        <f t="array" ref="P482">IF(COUNTIF(P483:P489,"Yes")&lt;1,"Don't Know",_xlfn.IFS(P483="Yes",$A483,P484="Yes",$A484,P485="Yes",$A485,P486="Yes",$A486,P487="Yes",$A487,P488="Yes",$A488,P489="Yes",$A489))</f>
        <v>Auxiliary nurse</v>
      </c>
      <c r="Q482" s="443" t="str" cm="1">
        <f t="array" ref="Q482">IF(COUNTIF(Q483:Q489,"Yes")&lt;1,"Don't Know",_xlfn.IFS(Q483="Yes",$A483,Q484="Yes",$A484,Q485="Yes",$A485,Q486="Yes",$A486,Q487="Yes",$A487,Q488="Yes",$A488,Q489="Yes",$A489))</f>
        <v>Don't Know</v>
      </c>
      <c r="R482" s="443" t="str" cm="1">
        <f t="array" ref="R482">IF(COUNTIF(R483:R489,"Yes")&lt;1,"Don't Know",_xlfn.IFS(R483="Yes",$A483,R484="Yes",$A484,R485="Yes",$A485,R486="Yes",$A486,R487="Yes",$A487,R488="Yes",$A488,R489="Yes",$A489))</f>
        <v>Community health worker</v>
      </c>
      <c r="S482" s="443" t="str" cm="1">
        <f t="array" ref="S482">IF(COUNTIF(S483:S489,"Yes")&lt;1,"Don't Know",_xlfn.IFS(S483="Yes",$A483,S484="Yes",$A484,S485="Yes",$A485,S486="Yes",$A486,S487="Yes",$A487,S488="Yes",$A488,S489="Yes",$A489))</f>
        <v>Don't Know</v>
      </c>
      <c r="T482" s="443" t="str" cm="1">
        <f t="array" ref="T482">IF(COUNTIF(T483:T489,"Yes")&lt;1,"Don't Know",_xlfn.IFS(T483="Yes",$A483,T484="Yes",$A484,T485="Yes",$A485,T486="Yes",$A486,T487="Yes",$A487,T488="Yes",$A488,T489="Yes",$A489))</f>
        <v>Don't Know</v>
      </c>
      <c r="U482" s="443" t="str" cm="1">
        <f t="array" ref="U482">IF(COUNTIF(U483:U489,"Yes")&lt;1,"Don't Know",_xlfn.IFS(U483="Yes",$A483,U484="Yes",$A484,U485="Yes",$A485,U486="Yes",$A486,U487="Yes",$A487,U488="Yes",$A488,U489="Yes",$A489))</f>
        <v>Community health worker</v>
      </c>
      <c r="V482" s="443" t="str" cm="1">
        <f t="array" ref="V482">IF(COUNTIF(V483:V489,"Yes")&lt;1,"Don't Know",_xlfn.IFS(V483="Yes",$A483,V484="Yes",$A484,V485="Yes",$A485,V486="Yes",$A486,V487="Yes",$A487,V488="Yes",$A488,V489="Yes",$A489))</f>
        <v>Don't Know</v>
      </c>
      <c r="W482" s="443" t="str" cm="1">
        <f t="array" ref="W482">IF(COUNTIF(W483:W489,"Yes")&lt;1,"Don't Know",_xlfn.IFS(W483="Yes",$A483,W484="Yes",$A484,W485="Yes",$A485,W486="Yes",$A486,W487="Yes",$A487,W488="Yes",$A488,W489="Yes",$A489))</f>
        <v>Don't Know</v>
      </c>
      <c r="X482" s="443" t="str" cm="1">
        <f t="array" ref="X482">IF(COUNTIF(X483:X489,"Yes")&lt;1,"Don't Know",_xlfn.IFS(X483="Yes",$A483,X484="Yes",$A484,X485="Yes",$A485,X486="Yes",$A486,X487="Yes",$A487,X488="Yes",$A488,X489="Yes",$A489))</f>
        <v>Community health worker</v>
      </c>
      <c r="Y482" s="443" t="str" cm="1">
        <f t="array" ref="Y482">IF(COUNTIF(Y483:Y489,"Yes")&lt;1,"Don't Know",_xlfn.IFS(Y483="Yes",$A483,Y484="Yes",$A484,Y485="Yes",$A485,Y486="Yes",$A486,Y487="Yes",$A487,Y488="Yes",$A488,Y489="Yes",$A489))</f>
        <v>Doctor</v>
      </c>
      <c r="Z482" s="443" t="str" cm="1">
        <f t="array" ref="Z482">IF(COUNTIF(Z483:Z489,"Yes")&lt;1,"Don't Know",_xlfn.IFS(Z483="Yes",$A483,Z484="Yes",$A484,Z485="Yes",$A485,Z486="Yes",$A486,Z487="Yes",$A487,Z488="Yes",$A488,Z489="Yes",$A489))</f>
        <v>Community health worker</v>
      </c>
      <c r="AA482" s="443" t="str" cm="1">
        <f t="array" ref="AA482">IF(COUNTIF(AA483:AA489,"Yes")&lt;1,"Don't Know",_xlfn.IFS(AA483="Yes",$A483,AA484="Yes",$A484,AA485="Yes",$A485,AA486="Yes",$A486,AA487="Yes",$A487,AA488="Yes",$A488,AA489="Yes",$A489))</f>
        <v>Don't Know</v>
      </c>
      <c r="AB482" s="443" t="str" cm="1">
        <f t="array" ref="AB482">IF(COUNTIF(AB483:AB489,"Yes")&lt;1,"Don't Know",_xlfn.IFS(AB483="Yes",$A483,AB484="Yes",$A484,AB485="Yes",$A485,AB486="Yes",$A486,AB487="Yes",$A487,AB488="Yes",$A488,AB489="Yes",$A489))</f>
        <v>Don't Know</v>
      </c>
      <c r="AC482" s="443" t="str" cm="1">
        <f t="array" ref="AC482">IF(COUNTIF(AC483:AC489,"Yes")&lt;1,"Don't Know",_xlfn.IFS(AC483="Yes",$A483,AC484="Yes",$A484,AC485="Yes",$A485,AC486="Yes",$A486,AC487="Yes",$A487,AC488="Yes",$A488,AC489="Yes",$A489))</f>
        <v>Community health worker</v>
      </c>
      <c r="AD482" s="443" t="str" cm="1">
        <f t="array" ref="AD482">IF(COUNTIF(AD483:AD489,"Yes")&lt;1,"Don't Know",_xlfn.IFS(AD483="Yes",$A483,AD484="Yes",$A484,AD485="Yes",$A485,AD486="Yes",$A486,AD487="Yes",$A487,AD488="Yes",$A488,AD489="Yes",$A489))</f>
        <v>Auxiliary nurse midwife</v>
      </c>
      <c r="AE482" s="443" t="str" cm="1">
        <f t="array" ref="AE482">IF(COUNTIF(AE483:AE489,"Yes")&lt;1,"Don't Know",_xlfn.IFS(AE483="Yes",$A483,AE484="Yes",$A484,AE485="Yes",$A485,AE486="Yes",$A486,AE487="Yes",$A487,AE488="Yes",$A488,AE489="Yes",$A489))</f>
        <v>Don't Know</v>
      </c>
      <c r="AF482" s="443" t="str" cm="1">
        <f t="array" ref="AF482">IF(COUNTIF(AF483:AF489,"Yes")&lt;1,"Don't Know",_xlfn.IFS(AF483="Yes",$A483,AF484="Yes",$A484,AF485="Yes",$A485,AF486="Yes",$A486,AF487="Yes",$A487,AF488="Yes",$A488,AF489="Yes",$A489))</f>
        <v>Pharmacist</v>
      </c>
      <c r="AG482" s="443" t="str" cm="1">
        <f t="array" ref="AG482">IF(COUNTIF(AG483:AG489,"Yes")&lt;1,"Don't Know",_xlfn.IFS(AG483="Yes",$A483,AG484="Yes",$A484,AG485="Yes",$A485,AG486="Yes",$A486,AG487="Yes",$A487,AG488="Yes",$A488,AG489="Yes",$A489))</f>
        <v>Community health worker</v>
      </c>
      <c r="AH482" s="443" t="str" cm="1">
        <f t="array" ref="AH482">IF(COUNTIF(AH483:AH489,"Yes")&lt;1,"Don't Know",_xlfn.IFS(AH483="Yes",$A483,AH484="Yes",$A484,AH485="Yes",$A485,AH486="Yes",$A486,AH487="Yes",$A487,AH488="Yes",$A488,AH489="Yes",$A489))</f>
        <v>Don't Know</v>
      </c>
      <c r="AI482" s="443" t="str" cm="1">
        <f t="array" ref="AI482">IF(COUNTIF(AI483:AI489,"Yes")&lt;1,"Don't Know",_xlfn.IFS(AI483="Yes",$A483,AI484="Yes",$A484,AI485="Yes",$A485,AI486="Yes",$A486,AI487="Yes",$A487,AI488="Yes",$A488,AI489="Yes",$A489))</f>
        <v>Don't Know</v>
      </c>
      <c r="AJ482" s="443" t="str" cm="1">
        <f t="array" ref="AJ482">IF(COUNTIF(AJ483:AJ489,"Yes")&lt;1,"Don't Know",_xlfn.IFS(AJ483="Yes",$A483,AJ484="Yes",$A484,AJ485="Yes",$A485,AJ486="Yes",$A486,AJ487="Yes",$A487,AJ488="Yes",$A488,AJ489="Yes",$A489))</f>
        <v>Community health worker</v>
      </c>
      <c r="AK482" s="443" t="str" cm="1">
        <f t="array" ref="AK482">IF(COUNTIF(AK483:AK489,"Yes")&lt;1,"Don't Know",_xlfn.IFS(AK483="Yes",$A483,AK484="Yes",$A484,AK485="Yes",$A485,AK486="Yes",$A486,AK487="Yes",$A487,AK488="Yes",$A488,AK489="Yes",$A489))</f>
        <v>Nurse</v>
      </c>
      <c r="AL482" s="443" t="str" cm="1">
        <f t="array" ref="AL482">IF(COUNTIF(AL483:AL489,"Yes")&lt;1,"Don't Know",_xlfn.IFS(AL483="Yes",$A483,AL484="Yes",$A484,AL485="Yes",$A485,AL486="Yes",$A486,AL487="Yes",$A487,AL488="Yes",$A488,AL489="Yes",$A489))</f>
        <v>Don't Know</v>
      </c>
      <c r="AM482" s="443" t="str" cm="1">
        <f t="array" ref="AM482">IF(COUNTIF(AM483:AM489,"Yes")&lt;1,"Don't Know",_xlfn.IFS(AM483="Yes",$A483,AM484="Yes",$A484,AM485="Yes",$A485,AM486="Yes",$A486,AM487="Yes",$A487,AM488="Yes",$A488,AM489="Yes",$A489))</f>
        <v>Don't Know</v>
      </c>
      <c r="AN482" s="443" t="str" cm="1">
        <f t="array" ref="AN482">IF(COUNTIF(AN483:AN489,"Yes")&lt;1,"Don't Know",_xlfn.IFS(AN483="Yes",$A483,AN484="Yes",$A484,AN485="Yes",$A485,AN486="Yes",$A486,AN487="Yes",$A487,AN488="Yes",$A488,AN489="Yes",$A489))</f>
        <v>Community health worker</v>
      </c>
      <c r="AO482" s="443" t="str" cm="1">
        <f t="array" ref="AO482">IF(COUNTIF(AO483:AO489,"Yes")&lt;1,"Don't Know",_xlfn.IFS(AO483="Yes",$A483,AO484="Yes",$A484,AO485="Yes",$A485,AO486="Yes",$A486,AO487="Yes",$A487,AO488="Yes",$A488,AO489="Yes",$A489))</f>
        <v>Don't Know</v>
      </c>
      <c r="AP482" s="443" t="str" cm="1">
        <f t="array" ref="AP482">IF(COUNTIF(AP483:AP489,"Yes")&lt;1,"Don't Know",_xlfn.IFS(AP483="Yes",$A483,AP484="Yes",$A484,AP485="Yes",$A485,AP486="Yes",$A486,AP487="Yes",$A487,AP488="Yes",$A488,AP489="Yes",$A489))</f>
        <v>Don't Know</v>
      </c>
      <c r="AQ482" s="443" t="str" cm="1">
        <f t="array" ref="AQ482">IF(COUNTIF(AQ483:AQ489,"Yes")&lt;1,"Don't Know",_xlfn.IFS(AQ483="Yes",$A483,AQ484="Yes",$A484,AQ485="Yes",$A485,AQ486="Yes",$A486,AQ487="Yes",$A487,AQ488="Yes",$A488,AQ489="Yes",$A489))</f>
        <v>Community health worker</v>
      </c>
      <c r="AR482" s="443" t="str" cm="1">
        <f t="array" ref="AR482">IF(COUNTIF(AR483:AR489,"Yes")&lt;1,"Don't Know",_xlfn.IFS(AR483="Yes",$A483,AR484="Yes",$A484,AR485="Yes",$A485,AR486="Yes",$A486,AR487="Yes",$A487,AR488="Yes",$A488,AR489="Yes",$A489))</f>
        <v>Auxiliary nurse midwife</v>
      </c>
      <c r="AS482" s="443" t="str" cm="1">
        <f t="array" ref="AS482">IF(COUNTIF(AS483:AS489,"Yes")&lt;1,"Don't Know",_xlfn.IFS(AS483="Yes",$A483,AS484="Yes",$A484,AS485="Yes",$A485,AS486="Yes",$A486,AS487="Yes",$A487,AS488="Yes",$A488,AS489="Yes",$A489))</f>
        <v>Nurse</v>
      </c>
      <c r="AT482" s="443" t="str" cm="1">
        <f t="array" ref="AT482">IF(COUNTIF(AT483:AT489,"Yes")&lt;1,"Don't Know",_xlfn.IFS(AT483="Yes",$A483,AT484="Yes",$A484,AT485="Yes",$A485,AT486="Yes",$A486,AT487="Yes",$A487,AT488="Yes",$A488,AT489="Yes",$A489))</f>
        <v>Nurse</v>
      </c>
    </row>
    <row r="483" spans="1:46" ht="15">
      <c r="A483" s="587" t="s">
        <v>474</v>
      </c>
      <c r="B483" s="300">
        <v>0.5</v>
      </c>
      <c r="C483" s="375">
        <f t="shared" ref="C483:C489" si="267">COUNTIF(E483:AT483,"Yes")</f>
        <v>11</v>
      </c>
      <c r="D483" s="388">
        <f>SUM($C$483:$C$489)</f>
        <v>22</v>
      </c>
      <c r="E483" s="323" t="s">
        <v>381</v>
      </c>
      <c r="F483" s="325" t="s">
        <v>381</v>
      </c>
      <c r="G483" s="325" t="s">
        <v>381</v>
      </c>
      <c r="H483" s="325" t="s">
        <v>52</v>
      </c>
      <c r="I483" s="325" t="s">
        <v>381</v>
      </c>
      <c r="J483" s="325" t="s">
        <v>381</v>
      </c>
      <c r="K483" s="325" t="s">
        <v>381</v>
      </c>
      <c r="L483" s="459" t="s">
        <v>381</v>
      </c>
      <c r="M483" s="325" t="s">
        <v>381</v>
      </c>
      <c r="N483" s="325" t="s">
        <v>381</v>
      </c>
      <c r="O483" s="325" t="s">
        <v>52</v>
      </c>
      <c r="P483" s="325" t="s">
        <v>381</v>
      </c>
      <c r="Q483" s="325" t="s">
        <v>381</v>
      </c>
      <c r="R483" s="325" t="s">
        <v>52</v>
      </c>
      <c r="S483" s="325" t="s">
        <v>381</v>
      </c>
      <c r="T483" s="325" t="s">
        <v>381</v>
      </c>
      <c r="U483" s="459" t="s">
        <v>52</v>
      </c>
      <c r="V483" s="333" t="s">
        <v>381</v>
      </c>
      <c r="W483" s="323" t="s">
        <v>381</v>
      </c>
      <c r="X483" s="325" t="s">
        <v>52</v>
      </c>
      <c r="Y483" s="325" t="s">
        <v>381</v>
      </c>
      <c r="Z483" s="325" t="s">
        <v>52</v>
      </c>
      <c r="AA483" s="325" t="s">
        <v>381</v>
      </c>
      <c r="AB483" s="325" t="s">
        <v>381</v>
      </c>
      <c r="AC483" s="325" t="s">
        <v>52</v>
      </c>
      <c r="AD483" s="325" t="s">
        <v>381</v>
      </c>
      <c r="AE483" s="325" t="s">
        <v>381</v>
      </c>
      <c r="AF483" s="325" t="s">
        <v>381</v>
      </c>
      <c r="AG483" s="325" t="s">
        <v>52</v>
      </c>
      <c r="AH483" s="465" t="s">
        <v>381</v>
      </c>
      <c r="AI483" s="325" t="s">
        <v>381</v>
      </c>
      <c r="AJ483" s="325" t="s">
        <v>52</v>
      </c>
      <c r="AK483" s="325" t="s">
        <v>381</v>
      </c>
      <c r="AL483" s="325" t="s">
        <v>381</v>
      </c>
      <c r="AM483" s="325" t="s">
        <v>381</v>
      </c>
      <c r="AN483" s="325" t="s">
        <v>52</v>
      </c>
      <c r="AO483" s="325" t="s">
        <v>381</v>
      </c>
      <c r="AP483" s="325" t="s">
        <v>381</v>
      </c>
      <c r="AQ483" s="325" t="s">
        <v>52</v>
      </c>
      <c r="AR483" s="325" t="s">
        <v>381</v>
      </c>
      <c r="AS483" s="325" t="s">
        <v>381</v>
      </c>
      <c r="AT483" s="325" t="s">
        <v>381</v>
      </c>
    </row>
    <row r="484" spans="1:46" ht="15">
      <c r="A484" s="587" t="s">
        <v>475</v>
      </c>
      <c r="B484" s="300">
        <v>4.5454545454545456E-2</v>
      </c>
      <c r="C484" s="375">
        <f t="shared" si="267"/>
        <v>1</v>
      </c>
      <c r="D484" s="388">
        <f t="shared" ref="D484:D489" si="268">SUM($C$483:$C$489)</f>
        <v>22</v>
      </c>
      <c r="E484" s="323" t="s">
        <v>381</v>
      </c>
      <c r="F484" s="325" t="s">
        <v>381</v>
      </c>
      <c r="G484" s="325" t="s">
        <v>381</v>
      </c>
      <c r="H484" s="325" t="s">
        <v>381</v>
      </c>
      <c r="I484" s="325" t="s">
        <v>381</v>
      </c>
      <c r="J484" s="325" t="s">
        <v>381</v>
      </c>
      <c r="K484" s="325" t="s">
        <v>381</v>
      </c>
      <c r="L484" s="459" t="s">
        <v>381</v>
      </c>
      <c r="M484" s="325" t="s">
        <v>381</v>
      </c>
      <c r="N484" s="325" t="s">
        <v>381</v>
      </c>
      <c r="O484" s="325" t="s">
        <v>381</v>
      </c>
      <c r="P484" s="325" t="s">
        <v>52</v>
      </c>
      <c r="Q484" s="325" t="s">
        <v>381</v>
      </c>
      <c r="R484" s="325" t="s">
        <v>381</v>
      </c>
      <c r="S484" s="325" t="s">
        <v>381</v>
      </c>
      <c r="T484" s="325" t="s">
        <v>381</v>
      </c>
      <c r="U484" s="459" t="s">
        <v>381</v>
      </c>
      <c r="V484" s="333" t="s">
        <v>381</v>
      </c>
      <c r="W484" s="323" t="s">
        <v>381</v>
      </c>
      <c r="X484" s="325" t="s">
        <v>381</v>
      </c>
      <c r="Y484" s="325" t="s">
        <v>381</v>
      </c>
      <c r="Z484" s="325" t="s">
        <v>381</v>
      </c>
      <c r="AA484" s="325" t="s">
        <v>381</v>
      </c>
      <c r="AB484" s="325" t="s">
        <v>381</v>
      </c>
      <c r="AC484" s="325" t="s">
        <v>381</v>
      </c>
      <c r="AD484" s="325" t="s">
        <v>381</v>
      </c>
      <c r="AE484" s="325" t="s">
        <v>381</v>
      </c>
      <c r="AF484" s="325" t="s">
        <v>381</v>
      </c>
      <c r="AG484" s="325" t="s">
        <v>381</v>
      </c>
      <c r="AH484" s="465" t="s">
        <v>381</v>
      </c>
      <c r="AI484" s="325" t="s">
        <v>381</v>
      </c>
      <c r="AJ484" s="325" t="s">
        <v>381</v>
      </c>
      <c r="AK484" s="325" t="s">
        <v>381</v>
      </c>
      <c r="AL484" s="325" t="s">
        <v>381</v>
      </c>
      <c r="AM484" s="325" t="s">
        <v>381</v>
      </c>
      <c r="AN484" s="325" t="s">
        <v>381</v>
      </c>
      <c r="AO484" s="325" t="s">
        <v>381</v>
      </c>
      <c r="AP484" s="325" t="s">
        <v>381</v>
      </c>
      <c r="AQ484" s="325" t="s">
        <v>381</v>
      </c>
      <c r="AR484" s="325" t="s">
        <v>381</v>
      </c>
      <c r="AS484" s="325" t="s">
        <v>381</v>
      </c>
      <c r="AT484" s="325" t="s">
        <v>381</v>
      </c>
    </row>
    <row r="485" spans="1:46" ht="15">
      <c r="A485" s="587" t="s">
        <v>476</v>
      </c>
      <c r="B485" s="300">
        <v>0.18181818181818182</v>
      </c>
      <c r="C485" s="375">
        <f t="shared" si="267"/>
        <v>4</v>
      </c>
      <c r="D485" s="388">
        <f t="shared" si="268"/>
        <v>22</v>
      </c>
      <c r="E485" s="323" t="s">
        <v>381</v>
      </c>
      <c r="F485" s="325" t="s">
        <v>381</v>
      </c>
      <c r="G485" s="325" t="s">
        <v>381</v>
      </c>
      <c r="H485" s="325" t="s">
        <v>381</v>
      </c>
      <c r="I485" s="325" t="s">
        <v>381</v>
      </c>
      <c r="J485" s="325" t="s">
        <v>52</v>
      </c>
      <c r="K485" s="325" t="s">
        <v>381</v>
      </c>
      <c r="L485" s="459" t="s">
        <v>381</v>
      </c>
      <c r="M485" s="325" t="s">
        <v>52</v>
      </c>
      <c r="N485" s="325" t="s">
        <v>381</v>
      </c>
      <c r="O485" s="325" t="s">
        <v>381</v>
      </c>
      <c r="P485" s="325" t="s">
        <v>381</v>
      </c>
      <c r="Q485" s="325" t="s">
        <v>381</v>
      </c>
      <c r="R485" s="325" t="s">
        <v>381</v>
      </c>
      <c r="S485" s="325" t="s">
        <v>381</v>
      </c>
      <c r="T485" s="325" t="s">
        <v>381</v>
      </c>
      <c r="U485" s="459" t="s">
        <v>381</v>
      </c>
      <c r="V485" s="333" t="s">
        <v>381</v>
      </c>
      <c r="W485" s="323" t="s">
        <v>381</v>
      </c>
      <c r="X485" s="325" t="s">
        <v>381</v>
      </c>
      <c r="Y485" s="325" t="s">
        <v>381</v>
      </c>
      <c r="Z485" s="325" t="s">
        <v>381</v>
      </c>
      <c r="AA485" s="325" t="s">
        <v>381</v>
      </c>
      <c r="AB485" s="325" t="s">
        <v>381</v>
      </c>
      <c r="AC485" s="325" t="s">
        <v>381</v>
      </c>
      <c r="AD485" s="325" t="s">
        <v>52</v>
      </c>
      <c r="AE485" s="325" t="s">
        <v>381</v>
      </c>
      <c r="AF485" s="325" t="s">
        <v>381</v>
      </c>
      <c r="AG485" s="325" t="s">
        <v>381</v>
      </c>
      <c r="AH485" s="465" t="s">
        <v>381</v>
      </c>
      <c r="AI485" s="325" t="s">
        <v>381</v>
      </c>
      <c r="AJ485" s="325" t="s">
        <v>381</v>
      </c>
      <c r="AK485" s="325" t="s">
        <v>381</v>
      </c>
      <c r="AL485" s="325" t="s">
        <v>381</v>
      </c>
      <c r="AM485" s="325" t="s">
        <v>381</v>
      </c>
      <c r="AN485" s="325" t="s">
        <v>381</v>
      </c>
      <c r="AO485" s="325" t="s">
        <v>381</v>
      </c>
      <c r="AP485" s="325" t="s">
        <v>381</v>
      </c>
      <c r="AQ485" s="325" t="s">
        <v>381</v>
      </c>
      <c r="AR485" s="325" t="s">
        <v>52</v>
      </c>
      <c r="AS485" s="325" t="s">
        <v>381</v>
      </c>
      <c r="AT485" s="325" t="s">
        <v>381</v>
      </c>
    </row>
    <row r="486" spans="1:46" ht="15">
      <c r="A486" s="587" t="s">
        <v>152</v>
      </c>
      <c r="B486" s="300">
        <v>0.18181818181818182</v>
      </c>
      <c r="C486" s="375">
        <f t="shared" si="267"/>
        <v>4</v>
      </c>
      <c r="D486" s="388">
        <f t="shared" si="268"/>
        <v>22</v>
      </c>
      <c r="E486" s="323" t="s">
        <v>381</v>
      </c>
      <c r="F486" s="325" t="s">
        <v>52</v>
      </c>
      <c r="G486" s="325" t="s">
        <v>381</v>
      </c>
      <c r="H486" s="325" t="s">
        <v>381</v>
      </c>
      <c r="I486" s="325" t="s">
        <v>381</v>
      </c>
      <c r="J486" s="325" t="s">
        <v>381</v>
      </c>
      <c r="K486" s="325" t="s">
        <v>381</v>
      </c>
      <c r="L486" s="459" t="s">
        <v>381</v>
      </c>
      <c r="M486" s="325" t="s">
        <v>381</v>
      </c>
      <c r="N486" s="325" t="s">
        <v>381</v>
      </c>
      <c r="O486" s="325" t="s">
        <v>381</v>
      </c>
      <c r="P486" s="325" t="s">
        <v>381</v>
      </c>
      <c r="Q486" s="325" t="s">
        <v>381</v>
      </c>
      <c r="R486" s="325" t="s">
        <v>381</v>
      </c>
      <c r="S486" s="325" t="s">
        <v>381</v>
      </c>
      <c r="T486" s="325" t="s">
        <v>381</v>
      </c>
      <c r="U486" s="459" t="s">
        <v>381</v>
      </c>
      <c r="V486" s="333" t="s">
        <v>381</v>
      </c>
      <c r="W486" s="323" t="s">
        <v>381</v>
      </c>
      <c r="X486" s="325" t="s">
        <v>381</v>
      </c>
      <c r="Y486" s="325" t="s">
        <v>381</v>
      </c>
      <c r="Z486" s="325" t="s">
        <v>381</v>
      </c>
      <c r="AA486" s="325" t="s">
        <v>381</v>
      </c>
      <c r="AB486" s="325" t="s">
        <v>381</v>
      </c>
      <c r="AC486" s="325" t="s">
        <v>381</v>
      </c>
      <c r="AD486" s="325" t="s">
        <v>381</v>
      </c>
      <c r="AE486" s="325" t="s">
        <v>381</v>
      </c>
      <c r="AF486" s="325" t="s">
        <v>381</v>
      </c>
      <c r="AG486" s="325" t="s">
        <v>381</v>
      </c>
      <c r="AH486" s="465" t="s">
        <v>381</v>
      </c>
      <c r="AI486" s="325" t="s">
        <v>381</v>
      </c>
      <c r="AJ486" s="325" t="s">
        <v>381</v>
      </c>
      <c r="AK486" s="325" t="s">
        <v>52</v>
      </c>
      <c r="AL486" s="325" t="s">
        <v>381</v>
      </c>
      <c r="AM486" s="325" t="s">
        <v>381</v>
      </c>
      <c r="AN486" s="325" t="s">
        <v>381</v>
      </c>
      <c r="AO486" s="325" t="s">
        <v>381</v>
      </c>
      <c r="AP486" s="325" t="s">
        <v>381</v>
      </c>
      <c r="AQ486" s="325" t="s">
        <v>381</v>
      </c>
      <c r="AR486" s="325" t="s">
        <v>381</v>
      </c>
      <c r="AS486" s="325" t="s">
        <v>52</v>
      </c>
      <c r="AT486" s="325" t="s">
        <v>52</v>
      </c>
    </row>
    <row r="487" spans="1:46" ht="15">
      <c r="A487" s="387" t="s">
        <v>153</v>
      </c>
      <c r="B487" s="300">
        <v>4.5454545454545456E-2</v>
      </c>
      <c r="C487" s="375">
        <f t="shared" si="267"/>
        <v>1</v>
      </c>
      <c r="D487" s="388">
        <f t="shared" si="268"/>
        <v>22</v>
      </c>
      <c r="E487" s="323" t="s">
        <v>381</v>
      </c>
      <c r="F487" s="325" t="s">
        <v>381</v>
      </c>
      <c r="G487" s="325" t="s">
        <v>381</v>
      </c>
      <c r="H487" s="325" t="s">
        <v>381</v>
      </c>
      <c r="I487" s="325" t="s">
        <v>381</v>
      </c>
      <c r="J487" s="325" t="s">
        <v>381</v>
      </c>
      <c r="K487" s="325" t="s">
        <v>381</v>
      </c>
      <c r="L487" s="459" t="s">
        <v>381</v>
      </c>
      <c r="M487" s="325" t="s">
        <v>381</v>
      </c>
      <c r="N487" s="325" t="s">
        <v>381</v>
      </c>
      <c r="O487" s="325" t="s">
        <v>381</v>
      </c>
      <c r="P487" s="325" t="s">
        <v>381</v>
      </c>
      <c r="Q487" s="325" t="s">
        <v>381</v>
      </c>
      <c r="R487" s="325" t="s">
        <v>381</v>
      </c>
      <c r="S487" s="325" t="s">
        <v>381</v>
      </c>
      <c r="T487" s="325" t="s">
        <v>381</v>
      </c>
      <c r="U487" s="459" t="s">
        <v>381</v>
      </c>
      <c r="V487" s="333" t="s">
        <v>381</v>
      </c>
      <c r="W487" s="323" t="s">
        <v>381</v>
      </c>
      <c r="X487" s="325" t="s">
        <v>381</v>
      </c>
      <c r="Y487" s="325" t="s">
        <v>381</v>
      </c>
      <c r="Z487" s="325" t="s">
        <v>381</v>
      </c>
      <c r="AA487" s="325" t="s">
        <v>381</v>
      </c>
      <c r="AB487" s="325" t="s">
        <v>381</v>
      </c>
      <c r="AC487" s="325" t="s">
        <v>381</v>
      </c>
      <c r="AD487" s="325" t="s">
        <v>381</v>
      </c>
      <c r="AE487" s="325" t="s">
        <v>381</v>
      </c>
      <c r="AF487" s="325" t="s">
        <v>52</v>
      </c>
      <c r="AG487" s="325" t="s">
        <v>381</v>
      </c>
      <c r="AH487" s="465" t="s">
        <v>381</v>
      </c>
      <c r="AI487" s="325" t="s">
        <v>381</v>
      </c>
      <c r="AJ487" s="325" t="s">
        <v>381</v>
      </c>
      <c r="AK487" s="325" t="s">
        <v>381</v>
      </c>
      <c r="AL487" s="325" t="s">
        <v>381</v>
      </c>
      <c r="AM487" s="325" t="s">
        <v>381</v>
      </c>
      <c r="AN487" s="325" t="s">
        <v>381</v>
      </c>
      <c r="AO487" s="325" t="s">
        <v>381</v>
      </c>
      <c r="AP487" s="325" t="s">
        <v>381</v>
      </c>
      <c r="AQ487" s="325" t="s">
        <v>381</v>
      </c>
      <c r="AR487" s="325" t="s">
        <v>381</v>
      </c>
      <c r="AS487" s="325" t="s">
        <v>381</v>
      </c>
      <c r="AT487" s="325" t="s">
        <v>381</v>
      </c>
    </row>
    <row r="488" spans="1:46" ht="15">
      <c r="A488" s="587" t="s">
        <v>477</v>
      </c>
      <c r="B488" s="300">
        <v>0</v>
      </c>
      <c r="C488" s="375">
        <f t="shared" si="267"/>
        <v>0</v>
      </c>
      <c r="D488" s="388">
        <f t="shared" si="268"/>
        <v>22</v>
      </c>
      <c r="E488" s="323" t="s">
        <v>381</v>
      </c>
      <c r="F488" s="325" t="s">
        <v>381</v>
      </c>
      <c r="G488" s="325" t="s">
        <v>381</v>
      </c>
      <c r="H488" s="325" t="s">
        <v>381</v>
      </c>
      <c r="I488" s="325" t="s">
        <v>381</v>
      </c>
      <c r="J488" s="325" t="s">
        <v>381</v>
      </c>
      <c r="K488" s="325" t="s">
        <v>381</v>
      </c>
      <c r="L488" s="459" t="s">
        <v>381</v>
      </c>
      <c r="M488" s="325" t="s">
        <v>381</v>
      </c>
      <c r="N488" s="325" t="s">
        <v>381</v>
      </c>
      <c r="O488" s="325" t="s">
        <v>381</v>
      </c>
      <c r="P488" s="325" t="s">
        <v>381</v>
      </c>
      <c r="Q488" s="325" t="s">
        <v>381</v>
      </c>
      <c r="R488" s="325" t="s">
        <v>381</v>
      </c>
      <c r="S488" s="325" t="s">
        <v>381</v>
      </c>
      <c r="T488" s="325" t="s">
        <v>381</v>
      </c>
      <c r="U488" s="459" t="s">
        <v>381</v>
      </c>
      <c r="V488" s="333" t="s">
        <v>381</v>
      </c>
      <c r="W488" s="323" t="s">
        <v>381</v>
      </c>
      <c r="X488" s="325" t="s">
        <v>381</v>
      </c>
      <c r="Y488" s="325" t="s">
        <v>381</v>
      </c>
      <c r="Z488" s="325" t="s">
        <v>381</v>
      </c>
      <c r="AA488" s="325" t="s">
        <v>381</v>
      </c>
      <c r="AB488" s="325" t="s">
        <v>381</v>
      </c>
      <c r="AC488" s="325" t="s">
        <v>381</v>
      </c>
      <c r="AD488" s="325" t="s">
        <v>381</v>
      </c>
      <c r="AE488" s="325" t="s">
        <v>381</v>
      </c>
      <c r="AF488" s="325" t="s">
        <v>381</v>
      </c>
      <c r="AG488" s="325" t="s">
        <v>381</v>
      </c>
      <c r="AH488" s="465" t="s">
        <v>381</v>
      </c>
      <c r="AI488" s="325" t="s">
        <v>381</v>
      </c>
      <c r="AJ488" s="325" t="s">
        <v>381</v>
      </c>
      <c r="AK488" s="325" t="s">
        <v>381</v>
      </c>
      <c r="AL488" s="325" t="s">
        <v>381</v>
      </c>
      <c r="AM488" s="325" t="s">
        <v>381</v>
      </c>
      <c r="AN488" s="325" t="s">
        <v>381</v>
      </c>
      <c r="AO488" s="325" t="s">
        <v>381</v>
      </c>
      <c r="AP488" s="325" t="s">
        <v>381</v>
      </c>
      <c r="AQ488" s="325" t="s">
        <v>381</v>
      </c>
      <c r="AR488" s="325" t="s">
        <v>381</v>
      </c>
      <c r="AS488" s="325" t="s">
        <v>381</v>
      </c>
      <c r="AT488" s="325" t="s">
        <v>381</v>
      </c>
    </row>
    <row r="489" spans="1:46" ht="15">
      <c r="A489" s="592" t="s">
        <v>154</v>
      </c>
      <c r="B489" s="300">
        <v>4.5454545454545456E-2</v>
      </c>
      <c r="C489" s="375">
        <f t="shared" si="267"/>
        <v>1</v>
      </c>
      <c r="D489" s="388">
        <f t="shared" si="268"/>
        <v>22</v>
      </c>
      <c r="E489" s="323" t="s">
        <v>381</v>
      </c>
      <c r="F489" s="325" t="s">
        <v>381</v>
      </c>
      <c r="G489" s="325" t="s">
        <v>381</v>
      </c>
      <c r="H489" s="325" t="s">
        <v>381</v>
      </c>
      <c r="I489" s="325" t="s">
        <v>381</v>
      </c>
      <c r="J489" s="325" t="s">
        <v>381</v>
      </c>
      <c r="K489" s="325" t="s">
        <v>381</v>
      </c>
      <c r="L489" s="459" t="s">
        <v>381</v>
      </c>
      <c r="M489" s="325" t="s">
        <v>381</v>
      </c>
      <c r="N489" s="325" t="s">
        <v>381</v>
      </c>
      <c r="O489" s="325" t="s">
        <v>381</v>
      </c>
      <c r="P489" s="325" t="s">
        <v>381</v>
      </c>
      <c r="Q489" s="325" t="s">
        <v>381</v>
      </c>
      <c r="R489" s="325" t="s">
        <v>381</v>
      </c>
      <c r="S489" s="325" t="s">
        <v>381</v>
      </c>
      <c r="T489" s="325" t="s">
        <v>381</v>
      </c>
      <c r="U489" s="459" t="s">
        <v>381</v>
      </c>
      <c r="V489" s="333" t="s">
        <v>381</v>
      </c>
      <c r="W489" s="323" t="s">
        <v>381</v>
      </c>
      <c r="X489" s="325" t="s">
        <v>381</v>
      </c>
      <c r="Y489" s="325" t="s">
        <v>52</v>
      </c>
      <c r="Z489" s="325" t="s">
        <v>381</v>
      </c>
      <c r="AA489" s="325" t="s">
        <v>381</v>
      </c>
      <c r="AB489" s="325" t="s">
        <v>381</v>
      </c>
      <c r="AC489" s="325" t="s">
        <v>381</v>
      </c>
      <c r="AD489" s="325" t="s">
        <v>381</v>
      </c>
      <c r="AE489" s="325" t="s">
        <v>381</v>
      </c>
      <c r="AF489" s="325" t="s">
        <v>381</v>
      </c>
      <c r="AG489" s="325" t="s">
        <v>381</v>
      </c>
      <c r="AH489" s="465" t="s">
        <v>381</v>
      </c>
      <c r="AI489" s="325" t="s">
        <v>381</v>
      </c>
      <c r="AJ489" s="325" t="s">
        <v>381</v>
      </c>
      <c r="AK489" s="325" t="s">
        <v>381</v>
      </c>
      <c r="AL489" s="325" t="s">
        <v>381</v>
      </c>
      <c r="AM489" s="325" t="s">
        <v>381</v>
      </c>
      <c r="AN489" s="325" t="s">
        <v>381</v>
      </c>
      <c r="AO489" s="325" t="s">
        <v>381</v>
      </c>
      <c r="AP489" s="325" t="s">
        <v>381</v>
      </c>
      <c r="AQ489" s="325" t="s">
        <v>381</v>
      </c>
      <c r="AR489" s="325" t="s">
        <v>381</v>
      </c>
      <c r="AS489" s="325" t="s">
        <v>381</v>
      </c>
      <c r="AT489" s="325" t="s">
        <v>381</v>
      </c>
    </row>
    <row r="490" spans="1:46" ht="27.95" customHeight="1">
      <c r="A490" s="593" t="s">
        <v>505</v>
      </c>
      <c r="B490" s="520"/>
      <c r="C490" s="432"/>
      <c r="D490" s="433"/>
      <c r="E490" s="432"/>
      <c r="F490" s="432"/>
      <c r="G490" s="432"/>
      <c r="H490" s="432"/>
      <c r="I490" s="432"/>
      <c r="J490" s="432"/>
      <c r="K490" s="432"/>
      <c r="L490" s="432"/>
      <c r="M490" s="432"/>
      <c r="N490" s="432"/>
      <c r="O490" s="432"/>
      <c r="P490" s="432"/>
      <c r="Q490" s="432"/>
      <c r="R490" s="432"/>
      <c r="S490" s="432"/>
      <c r="T490" s="432"/>
      <c r="U490" s="432"/>
      <c r="V490" s="433"/>
      <c r="W490" s="432"/>
      <c r="X490" s="432"/>
      <c r="Y490" s="432"/>
      <c r="Z490" s="432"/>
      <c r="AA490" s="432"/>
      <c r="AB490" s="432"/>
      <c r="AC490" s="432"/>
      <c r="AD490" s="432"/>
      <c r="AE490" s="434"/>
      <c r="AF490" s="432"/>
      <c r="AG490" s="432"/>
      <c r="AH490" s="432"/>
      <c r="AI490" s="432"/>
      <c r="AJ490" s="432"/>
      <c r="AK490" s="432"/>
      <c r="AL490" s="432"/>
      <c r="AM490" s="432"/>
      <c r="AN490" s="432"/>
      <c r="AO490" s="432"/>
      <c r="AP490" s="432"/>
      <c r="AQ490" s="432"/>
      <c r="AR490" s="432"/>
      <c r="AS490" s="432"/>
      <c r="AT490" s="432"/>
    </row>
    <row r="491" spans="1:46" ht="15.95" customHeight="1">
      <c r="A491" s="471" t="s">
        <v>506</v>
      </c>
      <c r="B491" s="443"/>
      <c r="C491" s="443"/>
      <c r="D491" s="444"/>
      <c r="E491" s="443"/>
      <c r="F491" s="443"/>
      <c r="G491" s="443"/>
      <c r="H491" s="443"/>
      <c r="I491" s="443"/>
      <c r="J491" s="443"/>
      <c r="K491" s="443"/>
      <c r="L491" s="443"/>
      <c r="M491" s="443"/>
      <c r="N491" s="443"/>
      <c r="O491" s="443"/>
      <c r="P491" s="443"/>
      <c r="Q491" s="443"/>
      <c r="R491" s="443"/>
      <c r="S491" s="443"/>
      <c r="T491" s="443"/>
      <c r="U491" s="443"/>
      <c r="V491" s="444"/>
      <c r="W491" s="443"/>
      <c r="X491" s="443"/>
      <c r="Y491" s="443"/>
      <c r="Z491" s="443"/>
      <c r="AA491" s="443"/>
      <c r="AB491" s="443"/>
      <c r="AC491" s="443"/>
      <c r="AD491" s="443"/>
      <c r="AE491" s="445"/>
      <c r="AF491" s="443"/>
      <c r="AG491" s="443"/>
      <c r="AH491" s="443"/>
      <c r="AI491" s="443"/>
      <c r="AJ491" s="443"/>
      <c r="AK491" s="443"/>
      <c r="AL491" s="443"/>
      <c r="AM491" s="443"/>
      <c r="AN491" s="443"/>
      <c r="AO491" s="443"/>
      <c r="AP491" s="443"/>
      <c r="AQ491" s="443"/>
      <c r="AR491" s="443"/>
      <c r="AS491" s="443"/>
      <c r="AT491" s="443"/>
    </row>
    <row r="492" spans="1:46" ht="15.95" customHeight="1">
      <c r="A492" s="387" t="s">
        <v>169</v>
      </c>
      <c r="B492" s="300">
        <f t="shared" ref="B492:B502" si="269">C492/D492</f>
        <v>0.78048780487804881</v>
      </c>
      <c r="C492" s="375">
        <f t="shared" ref="C492:C502" si="270">COUNTIF(E492:AT492,"Yes")</f>
        <v>32</v>
      </c>
      <c r="D492" s="388" cm="1">
        <f t="array" ref="D492">SUM(COUNTIFS(E492:AT492,{"Yes","No"}))</f>
        <v>41</v>
      </c>
      <c r="E492" s="335" t="s">
        <v>59</v>
      </c>
      <c r="F492" s="278" t="s">
        <v>52</v>
      </c>
      <c r="G492" s="335" t="s">
        <v>53</v>
      </c>
      <c r="H492" s="278" t="s">
        <v>52</v>
      </c>
      <c r="I492" s="335" t="s">
        <v>52</v>
      </c>
      <c r="J492" s="278" t="s">
        <v>52</v>
      </c>
      <c r="K492" s="278" t="s">
        <v>52</v>
      </c>
      <c r="L492" s="278" t="s">
        <v>52</v>
      </c>
      <c r="M492" s="278" t="s">
        <v>52</v>
      </c>
      <c r="N492" s="325" t="s">
        <v>53</v>
      </c>
      <c r="O492" s="278" t="s">
        <v>52</v>
      </c>
      <c r="P492" s="278" t="s">
        <v>52</v>
      </c>
      <c r="Q492" s="335" t="s">
        <v>52</v>
      </c>
      <c r="R492" s="335" t="s">
        <v>52</v>
      </c>
      <c r="S492" s="278" t="s">
        <v>52</v>
      </c>
      <c r="T492" s="278" t="s">
        <v>52</v>
      </c>
      <c r="U492" s="392" t="s">
        <v>53</v>
      </c>
      <c r="V492" s="332" t="s">
        <v>52</v>
      </c>
      <c r="W492" s="336" t="s">
        <v>53</v>
      </c>
      <c r="X492" s="335" t="s">
        <v>52</v>
      </c>
      <c r="Y492" s="335" t="s">
        <v>52</v>
      </c>
      <c r="Z492" s="335" t="s">
        <v>52</v>
      </c>
      <c r="AA492" s="278" t="s">
        <v>52</v>
      </c>
      <c r="AB492" s="335" t="s">
        <v>52</v>
      </c>
      <c r="AC492" s="278" t="s">
        <v>52</v>
      </c>
      <c r="AD492" s="278" t="s">
        <v>53</v>
      </c>
      <c r="AE492" s="278" t="s">
        <v>52</v>
      </c>
      <c r="AF492" s="335" t="s">
        <v>52</v>
      </c>
      <c r="AG492" s="335" t="s">
        <v>52</v>
      </c>
      <c r="AH492" s="335" t="s">
        <v>53</v>
      </c>
      <c r="AI492" s="278" t="s">
        <v>52</v>
      </c>
      <c r="AJ492" s="335" t="s">
        <v>52</v>
      </c>
      <c r="AK492" s="335" t="s">
        <v>52</v>
      </c>
      <c r="AL492" s="278" t="s">
        <v>52</v>
      </c>
      <c r="AM492" s="335" t="s">
        <v>52</v>
      </c>
      <c r="AN492" s="335" t="s">
        <v>53</v>
      </c>
      <c r="AO492" s="335" t="s">
        <v>52</v>
      </c>
      <c r="AP492" s="278" t="s">
        <v>52</v>
      </c>
      <c r="AQ492" s="335" t="s">
        <v>52</v>
      </c>
      <c r="AR492" s="335" t="s">
        <v>53</v>
      </c>
      <c r="AS492" s="335" t="s">
        <v>52</v>
      </c>
      <c r="AT492" s="335" t="s">
        <v>53</v>
      </c>
    </row>
    <row r="493" spans="1:46" ht="15.95" customHeight="1">
      <c r="A493" s="387" t="s">
        <v>170</v>
      </c>
      <c r="B493" s="300">
        <f t="shared" si="269"/>
        <v>0.87804878048780488</v>
      </c>
      <c r="C493" s="375">
        <f t="shared" si="270"/>
        <v>36</v>
      </c>
      <c r="D493" s="388" cm="1">
        <f t="array" ref="D493">SUM(COUNTIFS(E493:AT493,{"Yes","No"}))</f>
        <v>41</v>
      </c>
      <c r="E493" s="335" t="s">
        <v>59</v>
      </c>
      <c r="F493" s="278" t="s">
        <v>52</v>
      </c>
      <c r="G493" s="335" t="s">
        <v>52</v>
      </c>
      <c r="H493" s="278" t="s">
        <v>52</v>
      </c>
      <c r="I493" s="335" t="s">
        <v>52</v>
      </c>
      <c r="J493" s="278" t="s">
        <v>52</v>
      </c>
      <c r="K493" s="278" t="s">
        <v>52</v>
      </c>
      <c r="L493" s="278" t="s">
        <v>52</v>
      </c>
      <c r="M493" s="278" t="s">
        <v>52</v>
      </c>
      <c r="N493" s="325" t="s">
        <v>53</v>
      </c>
      <c r="O493" s="278" t="s">
        <v>52</v>
      </c>
      <c r="P493" s="278" t="s">
        <v>52</v>
      </c>
      <c r="Q493" s="335" t="s">
        <v>52</v>
      </c>
      <c r="R493" s="335" t="s">
        <v>52</v>
      </c>
      <c r="S493" s="278" t="s">
        <v>52</v>
      </c>
      <c r="T493" s="278" t="s">
        <v>52</v>
      </c>
      <c r="U493" s="392" t="s">
        <v>53</v>
      </c>
      <c r="V493" s="332" t="s">
        <v>52</v>
      </c>
      <c r="W493" s="336" t="s">
        <v>53</v>
      </c>
      <c r="X493" s="335" t="s">
        <v>52</v>
      </c>
      <c r="Y493" s="335" t="s">
        <v>52</v>
      </c>
      <c r="Z493" s="335" t="s">
        <v>52</v>
      </c>
      <c r="AA493" s="278" t="s">
        <v>52</v>
      </c>
      <c r="AB493" s="335" t="s">
        <v>52</v>
      </c>
      <c r="AC493" s="278" t="s">
        <v>52</v>
      </c>
      <c r="AD493" s="278" t="s">
        <v>52</v>
      </c>
      <c r="AE493" s="278" t="s">
        <v>52</v>
      </c>
      <c r="AF493" s="335" t="s">
        <v>52</v>
      </c>
      <c r="AG493" s="335" t="s">
        <v>52</v>
      </c>
      <c r="AH493" s="335" t="s">
        <v>53</v>
      </c>
      <c r="AI493" s="278" t="s">
        <v>52</v>
      </c>
      <c r="AJ493" s="335" t="s">
        <v>52</v>
      </c>
      <c r="AK493" s="335" t="s">
        <v>52</v>
      </c>
      <c r="AL493" s="278" t="s">
        <v>52</v>
      </c>
      <c r="AM493" s="335" t="s">
        <v>52</v>
      </c>
      <c r="AN493" s="335" t="s">
        <v>52</v>
      </c>
      <c r="AO493" s="335" t="s">
        <v>52</v>
      </c>
      <c r="AP493" s="278" t="s">
        <v>52</v>
      </c>
      <c r="AQ493" s="335" t="s">
        <v>52</v>
      </c>
      <c r="AR493" s="335" t="s">
        <v>52</v>
      </c>
      <c r="AS493" s="335" t="s">
        <v>52</v>
      </c>
      <c r="AT493" s="335" t="s">
        <v>53</v>
      </c>
    </row>
    <row r="494" spans="1:46" ht="15.95" customHeight="1">
      <c r="A494" s="387" t="s">
        <v>171</v>
      </c>
      <c r="B494" s="300">
        <f t="shared" si="269"/>
        <v>0.82499999999999996</v>
      </c>
      <c r="C494" s="375">
        <f t="shared" si="270"/>
        <v>33</v>
      </c>
      <c r="D494" s="388" cm="1">
        <f t="array" ref="D494">SUM(COUNTIFS(E494:AT494,{"Yes","No"}))</f>
        <v>40</v>
      </c>
      <c r="E494" s="335" t="s">
        <v>59</v>
      </c>
      <c r="F494" s="278" t="s">
        <v>52</v>
      </c>
      <c r="G494" s="335" t="s">
        <v>53</v>
      </c>
      <c r="H494" s="278" t="s">
        <v>52</v>
      </c>
      <c r="I494" s="335" t="s">
        <v>52</v>
      </c>
      <c r="J494" s="278" t="s">
        <v>52</v>
      </c>
      <c r="K494" s="278" t="s">
        <v>52</v>
      </c>
      <c r="L494" s="278" t="s">
        <v>52</v>
      </c>
      <c r="M494" s="278" t="s">
        <v>52</v>
      </c>
      <c r="N494" s="325" t="s">
        <v>53</v>
      </c>
      <c r="O494" s="278" t="s">
        <v>52</v>
      </c>
      <c r="P494" s="278" t="s">
        <v>52</v>
      </c>
      <c r="Q494" s="335" t="s">
        <v>52</v>
      </c>
      <c r="R494" s="335" t="s">
        <v>52</v>
      </c>
      <c r="S494" s="278" t="s">
        <v>52</v>
      </c>
      <c r="T494" s="278" t="s">
        <v>52</v>
      </c>
      <c r="U494" s="392" t="s">
        <v>53</v>
      </c>
      <c r="V494" s="332" t="s">
        <v>52</v>
      </c>
      <c r="W494" s="336" t="s">
        <v>52</v>
      </c>
      <c r="X494" s="335" t="s">
        <v>52</v>
      </c>
      <c r="Y494" s="335" t="s">
        <v>52</v>
      </c>
      <c r="Z494" s="335" t="s">
        <v>52</v>
      </c>
      <c r="AA494" s="278" t="s">
        <v>52</v>
      </c>
      <c r="AB494" s="335" t="s">
        <v>52</v>
      </c>
      <c r="AC494" s="278" t="s">
        <v>52</v>
      </c>
      <c r="AD494" s="325" t="s">
        <v>59</v>
      </c>
      <c r="AE494" s="278" t="s">
        <v>52</v>
      </c>
      <c r="AF494" s="335" t="s">
        <v>52</v>
      </c>
      <c r="AG494" s="335" t="s">
        <v>52</v>
      </c>
      <c r="AH494" s="335" t="s">
        <v>53</v>
      </c>
      <c r="AI494" s="278" t="s">
        <v>52</v>
      </c>
      <c r="AJ494" s="335" t="s">
        <v>52</v>
      </c>
      <c r="AK494" s="335" t="s">
        <v>52</v>
      </c>
      <c r="AL494" s="278" t="s">
        <v>52</v>
      </c>
      <c r="AM494" s="335" t="s">
        <v>52</v>
      </c>
      <c r="AN494" s="335" t="s">
        <v>53</v>
      </c>
      <c r="AO494" s="335" t="s">
        <v>52</v>
      </c>
      <c r="AP494" s="278" t="s">
        <v>52</v>
      </c>
      <c r="AQ494" s="335" t="s">
        <v>52</v>
      </c>
      <c r="AR494" s="335" t="s">
        <v>53</v>
      </c>
      <c r="AS494" s="335" t="s">
        <v>52</v>
      </c>
      <c r="AT494" s="335" t="s">
        <v>53</v>
      </c>
    </row>
    <row r="495" spans="1:46" ht="15.95" customHeight="1">
      <c r="A495" s="387" t="s">
        <v>172</v>
      </c>
      <c r="B495" s="300">
        <f t="shared" si="269"/>
        <v>0.90243902439024393</v>
      </c>
      <c r="C495" s="375">
        <f t="shared" si="270"/>
        <v>37</v>
      </c>
      <c r="D495" s="388" cm="1">
        <f t="array" ref="D495">SUM(COUNTIFS(E495:AT495,{"Yes","No"}))</f>
        <v>41</v>
      </c>
      <c r="E495" s="335" t="s">
        <v>59</v>
      </c>
      <c r="F495" s="278" t="s">
        <v>52</v>
      </c>
      <c r="G495" s="335" t="s">
        <v>52</v>
      </c>
      <c r="H495" s="278" t="s">
        <v>52</v>
      </c>
      <c r="I495" s="335" t="s">
        <v>52</v>
      </c>
      <c r="J495" s="278" t="s">
        <v>52</v>
      </c>
      <c r="K495" s="278" t="s">
        <v>52</v>
      </c>
      <c r="L495" s="278" t="s">
        <v>52</v>
      </c>
      <c r="M495" s="278" t="s">
        <v>52</v>
      </c>
      <c r="N495" s="325" t="s">
        <v>53</v>
      </c>
      <c r="O495" s="278" t="s">
        <v>52</v>
      </c>
      <c r="P495" s="278" t="s">
        <v>52</v>
      </c>
      <c r="Q495" s="335" t="s">
        <v>52</v>
      </c>
      <c r="R495" s="335" t="s">
        <v>52</v>
      </c>
      <c r="S495" s="278" t="s">
        <v>52</v>
      </c>
      <c r="T495" s="278" t="s">
        <v>52</v>
      </c>
      <c r="U495" s="392" t="s">
        <v>53</v>
      </c>
      <c r="V495" s="332" t="s">
        <v>52</v>
      </c>
      <c r="W495" s="336" t="s">
        <v>52</v>
      </c>
      <c r="X495" s="335" t="s">
        <v>52</v>
      </c>
      <c r="Y495" s="335" t="s">
        <v>52</v>
      </c>
      <c r="Z495" s="335" t="s">
        <v>52</v>
      </c>
      <c r="AA495" s="278" t="s">
        <v>52</v>
      </c>
      <c r="AB495" s="335" t="s">
        <v>52</v>
      </c>
      <c r="AC495" s="278" t="s">
        <v>52</v>
      </c>
      <c r="AD495" s="278" t="s">
        <v>52</v>
      </c>
      <c r="AE495" s="278" t="s">
        <v>52</v>
      </c>
      <c r="AF495" s="335" t="s">
        <v>52</v>
      </c>
      <c r="AG495" s="335" t="s">
        <v>52</v>
      </c>
      <c r="AH495" s="335" t="s">
        <v>53</v>
      </c>
      <c r="AI495" s="278" t="s">
        <v>52</v>
      </c>
      <c r="AJ495" s="335" t="s">
        <v>52</v>
      </c>
      <c r="AK495" s="335" t="s">
        <v>52</v>
      </c>
      <c r="AL495" s="278" t="s">
        <v>52</v>
      </c>
      <c r="AM495" s="335" t="s">
        <v>52</v>
      </c>
      <c r="AN495" s="335" t="s">
        <v>52</v>
      </c>
      <c r="AO495" s="335" t="s">
        <v>52</v>
      </c>
      <c r="AP495" s="278" t="s">
        <v>52</v>
      </c>
      <c r="AQ495" s="335" t="s">
        <v>52</v>
      </c>
      <c r="AR495" s="335" t="s">
        <v>52</v>
      </c>
      <c r="AS495" s="335" t="s">
        <v>52</v>
      </c>
      <c r="AT495" s="335" t="s">
        <v>53</v>
      </c>
    </row>
    <row r="496" spans="1:46" ht="15.95" customHeight="1">
      <c r="A496" s="387" t="s">
        <v>507</v>
      </c>
      <c r="B496" s="300">
        <f t="shared" si="269"/>
        <v>0.90243902439024393</v>
      </c>
      <c r="C496" s="375">
        <f t="shared" si="270"/>
        <v>37</v>
      </c>
      <c r="D496" s="388" cm="1">
        <f t="array" ref="D496">SUM(COUNTIFS(E496:AT496,{"Yes","No"}))</f>
        <v>41</v>
      </c>
      <c r="E496" s="335" t="s">
        <v>59</v>
      </c>
      <c r="F496" s="278" t="s">
        <v>52</v>
      </c>
      <c r="G496" s="335" t="s">
        <v>52</v>
      </c>
      <c r="H496" s="278" t="s">
        <v>52</v>
      </c>
      <c r="I496" s="335" t="s">
        <v>52</v>
      </c>
      <c r="J496" s="278" t="s">
        <v>52</v>
      </c>
      <c r="K496" s="278" t="s">
        <v>52</v>
      </c>
      <c r="L496" s="278" t="s">
        <v>52</v>
      </c>
      <c r="M496" s="278" t="s">
        <v>52</v>
      </c>
      <c r="N496" s="325" t="s">
        <v>53</v>
      </c>
      <c r="O496" s="278" t="s">
        <v>52</v>
      </c>
      <c r="P496" s="325" t="s">
        <v>53</v>
      </c>
      <c r="Q496" s="335" t="s">
        <v>52</v>
      </c>
      <c r="R496" s="335" t="s">
        <v>52</v>
      </c>
      <c r="S496" s="278" t="s">
        <v>52</v>
      </c>
      <c r="T496" s="278" t="s">
        <v>52</v>
      </c>
      <c r="U496" s="392" t="s">
        <v>52</v>
      </c>
      <c r="V496" s="332" t="s">
        <v>52</v>
      </c>
      <c r="W496" s="336" t="s">
        <v>52</v>
      </c>
      <c r="X496" s="335" t="s">
        <v>52</v>
      </c>
      <c r="Y496" s="335" t="s">
        <v>52</v>
      </c>
      <c r="Z496" s="335" t="s">
        <v>52</v>
      </c>
      <c r="AA496" s="278" t="s">
        <v>52</v>
      </c>
      <c r="AB496" s="335" t="s">
        <v>52</v>
      </c>
      <c r="AC496" s="278" t="s">
        <v>52</v>
      </c>
      <c r="AD496" s="278" t="s">
        <v>52</v>
      </c>
      <c r="AE496" s="278" t="s">
        <v>52</v>
      </c>
      <c r="AF496" s="335" t="s">
        <v>52</v>
      </c>
      <c r="AG496" s="335" t="s">
        <v>52</v>
      </c>
      <c r="AH496" s="335" t="s">
        <v>53</v>
      </c>
      <c r="AI496" s="278" t="s">
        <v>52</v>
      </c>
      <c r="AJ496" s="335" t="s">
        <v>52</v>
      </c>
      <c r="AK496" s="335" t="s">
        <v>52</v>
      </c>
      <c r="AL496" s="278" t="s">
        <v>52</v>
      </c>
      <c r="AM496" s="335" t="s">
        <v>52</v>
      </c>
      <c r="AN496" s="335" t="s">
        <v>52</v>
      </c>
      <c r="AO496" s="335" t="s">
        <v>52</v>
      </c>
      <c r="AP496" s="278" t="s">
        <v>52</v>
      </c>
      <c r="AQ496" s="335" t="s">
        <v>52</v>
      </c>
      <c r="AR496" s="335" t="s">
        <v>52</v>
      </c>
      <c r="AS496" s="335" t="s">
        <v>52</v>
      </c>
      <c r="AT496" s="335" t="s">
        <v>53</v>
      </c>
    </row>
    <row r="497" spans="1:46" ht="15.95" customHeight="1">
      <c r="A497" s="387" t="s">
        <v>508</v>
      </c>
      <c r="B497" s="300">
        <f t="shared" si="269"/>
        <v>0.87179487179487181</v>
      </c>
      <c r="C497" s="375">
        <f t="shared" si="270"/>
        <v>34</v>
      </c>
      <c r="D497" s="388" cm="1">
        <f t="array" ref="D497">SUM(COUNTIFS(E497:AT497,{"Yes","No"}))</f>
        <v>39</v>
      </c>
      <c r="E497" s="335" t="s">
        <v>59</v>
      </c>
      <c r="F497" s="278" t="s">
        <v>52</v>
      </c>
      <c r="G497" s="335" t="s">
        <v>52</v>
      </c>
      <c r="H497" s="278" t="s">
        <v>52</v>
      </c>
      <c r="I497" s="335" t="s">
        <v>52</v>
      </c>
      <c r="J497" s="278" t="s">
        <v>52</v>
      </c>
      <c r="K497" s="278" t="s">
        <v>52</v>
      </c>
      <c r="L497" s="278" t="s">
        <v>52</v>
      </c>
      <c r="M497" s="278" t="s">
        <v>52</v>
      </c>
      <c r="N497" s="325" t="s">
        <v>53</v>
      </c>
      <c r="O497" s="278" t="s">
        <v>52</v>
      </c>
      <c r="P497" s="325" t="s">
        <v>53</v>
      </c>
      <c r="Q497" s="335" t="s">
        <v>52</v>
      </c>
      <c r="R497" s="335" t="s">
        <v>52</v>
      </c>
      <c r="S497" s="278" t="s">
        <v>52</v>
      </c>
      <c r="T497" s="278" t="s">
        <v>52</v>
      </c>
      <c r="U497" s="392" t="s">
        <v>52</v>
      </c>
      <c r="V497" s="332" t="s">
        <v>52</v>
      </c>
      <c r="W497" s="336" t="s">
        <v>52</v>
      </c>
      <c r="X497" s="335" t="s">
        <v>52</v>
      </c>
      <c r="Y497" s="335" t="s">
        <v>52</v>
      </c>
      <c r="Z497" s="335" t="s">
        <v>52</v>
      </c>
      <c r="AA497" s="278" t="s">
        <v>52</v>
      </c>
      <c r="AB497" s="335" t="s">
        <v>52</v>
      </c>
      <c r="AC497" s="278" t="s">
        <v>52</v>
      </c>
      <c r="AD497" s="325" t="s">
        <v>59</v>
      </c>
      <c r="AE497" s="278" t="s">
        <v>52</v>
      </c>
      <c r="AF497" s="335" t="s">
        <v>52</v>
      </c>
      <c r="AG497" s="335" t="s">
        <v>52</v>
      </c>
      <c r="AH497" s="335" t="s">
        <v>53</v>
      </c>
      <c r="AI497" s="278" t="s">
        <v>52</v>
      </c>
      <c r="AJ497" s="335" t="s">
        <v>52</v>
      </c>
      <c r="AK497" s="335" t="s">
        <v>53</v>
      </c>
      <c r="AL497" s="278" t="s">
        <v>52</v>
      </c>
      <c r="AM497" s="335" t="s">
        <v>52</v>
      </c>
      <c r="AN497" s="335" t="s">
        <v>52</v>
      </c>
      <c r="AO497" s="335" t="s">
        <v>52</v>
      </c>
      <c r="AP497" s="278" t="s">
        <v>52</v>
      </c>
      <c r="AQ497" s="335" t="s">
        <v>52</v>
      </c>
      <c r="AR497" s="335" t="s">
        <v>59</v>
      </c>
      <c r="AS497" s="335" t="s">
        <v>52</v>
      </c>
      <c r="AT497" s="335" t="s">
        <v>53</v>
      </c>
    </row>
    <row r="498" spans="1:46" ht="15.95" customHeight="1">
      <c r="A498" s="387" t="s">
        <v>509</v>
      </c>
      <c r="B498" s="300">
        <f t="shared" si="269"/>
        <v>0.85</v>
      </c>
      <c r="C498" s="375">
        <f t="shared" si="270"/>
        <v>34</v>
      </c>
      <c r="D498" s="388" cm="1">
        <f t="array" ref="D498">SUM(COUNTIFS(E498:AT498,{"Yes","No"}))</f>
        <v>40</v>
      </c>
      <c r="E498" s="335" t="s">
        <v>59</v>
      </c>
      <c r="F498" s="278" t="s">
        <v>52</v>
      </c>
      <c r="G498" s="335" t="s">
        <v>52</v>
      </c>
      <c r="H498" s="278" t="s">
        <v>52</v>
      </c>
      <c r="I498" s="335" t="s">
        <v>52</v>
      </c>
      <c r="J498" s="278" t="s">
        <v>52</v>
      </c>
      <c r="K498" s="278" t="s">
        <v>52</v>
      </c>
      <c r="L498" s="278" t="s">
        <v>52</v>
      </c>
      <c r="M498" s="278" t="s">
        <v>52</v>
      </c>
      <c r="N498" s="325" t="s">
        <v>53</v>
      </c>
      <c r="O498" s="278" t="s">
        <v>52</v>
      </c>
      <c r="P498" s="325" t="s">
        <v>53</v>
      </c>
      <c r="Q498" s="335" t="s">
        <v>52</v>
      </c>
      <c r="R498" s="335" t="s">
        <v>52</v>
      </c>
      <c r="S498" s="278" t="s">
        <v>52</v>
      </c>
      <c r="T498" s="278" t="s">
        <v>52</v>
      </c>
      <c r="U498" s="392" t="s">
        <v>53</v>
      </c>
      <c r="V498" s="332" t="s">
        <v>52</v>
      </c>
      <c r="W498" s="336" t="s">
        <v>52</v>
      </c>
      <c r="X498" s="335" t="s">
        <v>52</v>
      </c>
      <c r="Y498" s="335" t="s">
        <v>52</v>
      </c>
      <c r="Z498" s="335" t="s">
        <v>52</v>
      </c>
      <c r="AA498" s="278" t="s">
        <v>52</v>
      </c>
      <c r="AB498" s="335" t="s">
        <v>52</v>
      </c>
      <c r="AC498" s="278" t="s">
        <v>52</v>
      </c>
      <c r="AD498" s="325" t="s">
        <v>59</v>
      </c>
      <c r="AE498" s="278" t="s">
        <v>52</v>
      </c>
      <c r="AF498" s="335" t="s">
        <v>52</v>
      </c>
      <c r="AG498" s="335" t="s">
        <v>52</v>
      </c>
      <c r="AH498" s="335" t="s">
        <v>53</v>
      </c>
      <c r="AI498" s="278" t="s">
        <v>52</v>
      </c>
      <c r="AJ498" s="335" t="s">
        <v>52</v>
      </c>
      <c r="AK498" s="335" t="s">
        <v>53</v>
      </c>
      <c r="AL498" s="278" t="s">
        <v>52</v>
      </c>
      <c r="AM498" s="335" t="s">
        <v>52</v>
      </c>
      <c r="AN498" s="335" t="s">
        <v>52</v>
      </c>
      <c r="AO498" s="335" t="s">
        <v>52</v>
      </c>
      <c r="AP498" s="278" t="s">
        <v>52</v>
      </c>
      <c r="AQ498" s="335" t="s">
        <v>52</v>
      </c>
      <c r="AR498" s="335" t="s">
        <v>52</v>
      </c>
      <c r="AS498" s="335" t="s">
        <v>52</v>
      </c>
      <c r="AT498" s="335" t="s">
        <v>53</v>
      </c>
    </row>
    <row r="499" spans="1:46" ht="15.95" customHeight="1">
      <c r="A499" s="387" t="s">
        <v>176</v>
      </c>
      <c r="B499" s="300">
        <f t="shared" si="269"/>
        <v>0.87804878048780488</v>
      </c>
      <c r="C499" s="375">
        <f t="shared" si="270"/>
        <v>36</v>
      </c>
      <c r="D499" s="388" cm="1">
        <f t="array" ref="D499">SUM(COUNTIFS(E499:AT499,{"Yes","No"}))</f>
        <v>41</v>
      </c>
      <c r="E499" s="335" t="s">
        <v>59</v>
      </c>
      <c r="F499" s="278" t="s">
        <v>52</v>
      </c>
      <c r="G499" s="335" t="s">
        <v>52</v>
      </c>
      <c r="H499" s="278" t="s">
        <v>52</v>
      </c>
      <c r="I499" s="335" t="s">
        <v>52</v>
      </c>
      <c r="J499" s="278" t="s">
        <v>52</v>
      </c>
      <c r="K499" s="278" t="s">
        <v>52</v>
      </c>
      <c r="L499" s="278" t="s">
        <v>52</v>
      </c>
      <c r="M499" s="278" t="s">
        <v>52</v>
      </c>
      <c r="N499" s="325" t="s">
        <v>53</v>
      </c>
      <c r="O499" s="278" t="s">
        <v>52</v>
      </c>
      <c r="P499" s="325" t="s">
        <v>53</v>
      </c>
      <c r="Q499" s="335" t="s">
        <v>52</v>
      </c>
      <c r="R499" s="335" t="s">
        <v>52</v>
      </c>
      <c r="S499" s="278" t="s">
        <v>52</v>
      </c>
      <c r="T499" s="278" t="s">
        <v>52</v>
      </c>
      <c r="U499" s="392" t="s">
        <v>52</v>
      </c>
      <c r="V499" s="332" t="s">
        <v>52</v>
      </c>
      <c r="W499" s="336" t="s">
        <v>52</v>
      </c>
      <c r="X499" s="335" t="s">
        <v>52</v>
      </c>
      <c r="Y499" s="335" t="s">
        <v>52</v>
      </c>
      <c r="Z499" s="335" t="s">
        <v>52</v>
      </c>
      <c r="AA499" s="278" t="s">
        <v>52</v>
      </c>
      <c r="AB499" s="335" t="s">
        <v>52</v>
      </c>
      <c r="AC499" s="278" t="s">
        <v>52</v>
      </c>
      <c r="AD499" s="278" t="s">
        <v>52</v>
      </c>
      <c r="AE499" s="278" t="s">
        <v>52</v>
      </c>
      <c r="AF499" s="335" t="s">
        <v>52</v>
      </c>
      <c r="AG499" s="335" t="s">
        <v>52</v>
      </c>
      <c r="AH499" s="335" t="s">
        <v>53</v>
      </c>
      <c r="AI499" s="278" t="s">
        <v>52</v>
      </c>
      <c r="AJ499" s="335" t="s">
        <v>52</v>
      </c>
      <c r="AK499" s="335" t="s">
        <v>53</v>
      </c>
      <c r="AL499" s="278" t="s">
        <v>52</v>
      </c>
      <c r="AM499" s="335" t="s">
        <v>52</v>
      </c>
      <c r="AN499" s="335" t="s">
        <v>52</v>
      </c>
      <c r="AO499" s="335" t="s">
        <v>52</v>
      </c>
      <c r="AP499" s="278" t="s">
        <v>52</v>
      </c>
      <c r="AQ499" s="335" t="s">
        <v>52</v>
      </c>
      <c r="AR499" s="335" t="s">
        <v>52</v>
      </c>
      <c r="AS499" s="335" t="s">
        <v>52</v>
      </c>
      <c r="AT499" s="335" t="s">
        <v>53</v>
      </c>
    </row>
    <row r="500" spans="1:46" ht="15.95" customHeight="1">
      <c r="A500" s="387" t="s">
        <v>177</v>
      </c>
      <c r="B500" s="300">
        <f t="shared" si="269"/>
        <v>0.85</v>
      </c>
      <c r="C500" s="375">
        <f t="shared" si="270"/>
        <v>34</v>
      </c>
      <c r="D500" s="388" cm="1">
        <f t="array" ref="D500">SUM(COUNTIFS(E500:AT500,{"Yes","No"}))</f>
        <v>40</v>
      </c>
      <c r="E500" s="335" t="s">
        <v>59</v>
      </c>
      <c r="F500" s="278" t="s">
        <v>59</v>
      </c>
      <c r="G500" s="335" t="s">
        <v>52</v>
      </c>
      <c r="H500" s="278" t="s">
        <v>52</v>
      </c>
      <c r="I500" s="335" t="s">
        <v>52</v>
      </c>
      <c r="J500" s="278" t="s">
        <v>52</v>
      </c>
      <c r="K500" s="278" t="s">
        <v>52</v>
      </c>
      <c r="L500" s="278" t="s">
        <v>52</v>
      </c>
      <c r="M500" s="278" t="s">
        <v>52</v>
      </c>
      <c r="N500" s="325" t="s">
        <v>53</v>
      </c>
      <c r="O500" s="278" t="s">
        <v>52</v>
      </c>
      <c r="P500" s="278" t="s">
        <v>52</v>
      </c>
      <c r="Q500" s="335" t="s">
        <v>52</v>
      </c>
      <c r="R500" s="335" t="s">
        <v>52</v>
      </c>
      <c r="S500" s="278" t="s">
        <v>52</v>
      </c>
      <c r="T500" s="278" t="s">
        <v>52</v>
      </c>
      <c r="U500" s="392" t="s">
        <v>53</v>
      </c>
      <c r="V500" s="332" t="s">
        <v>52</v>
      </c>
      <c r="W500" s="336" t="s">
        <v>53</v>
      </c>
      <c r="X500" s="335" t="s">
        <v>52</v>
      </c>
      <c r="Y500" s="335" t="s">
        <v>52</v>
      </c>
      <c r="Z500" s="335" t="s">
        <v>52</v>
      </c>
      <c r="AA500" s="278" t="s">
        <v>52</v>
      </c>
      <c r="AB500" s="335" t="s">
        <v>52</v>
      </c>
      <c r="AC500" s="278" t="s">
        <v>52</v>
      </c>
      <c r="AD500" s="278" t="s">
        <v>52</v>
      </c>
      <c r="AE500" s="278" t="s">
        <v>52</v>
      </c>
      <c r="AF500" s="335" t="s">
        <v>52</v>
      </c>
      <c r="AG500" s="335" t="s">
        <v>52</v>
      </c>
      <c r="AH500" s="335" t="s">
        <v>53</v>
      </c>
      <c r="AI500" s="278" t="s">
        <v>52</v>
      </c>
      <c r="AJ500" s="335" t="s">
        <v>52</v>
      </c>
      <c r="AK500" s="335" t="s">
        <v>53</v>
      </c>
      <c r="AL500" s="278" t="s">
        <v>52</v>
      </c>
      <c r="AM500" s="335" t="s">
        <v>52</v>
      </c>
      <c r="AN500" s="335" t="s">
        <v>52</v>
      </c>
      <c r="AO500" s="335" t="s">
        <v>52</v>
      </c>
      <c r="AP500" s="278" t="s">
        <v>52</v>
      </c>
      <c r="AQ500" s="335" t="s">
        <v>52</v>
      </c>
      <c r="AR500" s="335" t="s">
        <v>52</v>
      </c>
      <c r="AS500" s="335" t="s">
        <v>52</v>
      </c>
      <c r="AT500" s="335" t="s">
        <v>53</v>
      </c>
    </row>
    <row r="501" spans="1:46" ht="15.95" customHeight="1">
      <c r="A501" s="387" t="s">
        <v>510</v>
      </c>
      <c r="B501" s="300">
        <f t="shared" si="269"/>
        <v>0.82051282051282048</v>
      </c>
      <c r="C501" s="375">
        <f t="shared" si="270"/>
        <v>32</v>
      </c>
      <c r="D501" s="388" cm="1">
        <f t="array" ref="D501">SUM(COUNTIFS(E501:AT501,{"Yes","No"}))</f>
        <v>39</v>
      </c>
      <c r="E501" s="335" t="s">
        <v>59</v>
      </c>
      <c r="F501" s="278" t="s">
        <v>53</v>
      </c>
      <c r="G501" s="335" t="s">
        <v>52</v>
      </c>
      <c r="H501" s="278" t="s">
        <v>52</v>
      </c>
      <c r="I501" s="335" t="s">
        <v>52</v>
      </c>
      <c r="J501" s="278" t="s">
        <v>52</v>
      </c>
      <c r="K501" s="278" t="s">
        <v>52</v>
      </c>
      <c r="L501" s="278" t="s">
        <v>52</v>
      </c>
      <c r="M501" s="278" t="s">
        <v>52</v>
      </c>
      <c r="N501" s="325" t="s">
        <v>53</v>
      </c>
      <c r="O501" s="278" t="s">
        <v>52</v>
      </c>
      <c r="P501" s="325" t="s">
        <v>53</v>
      </c>
      <c r="Q501" s="335" t="s">
        <v>52</v>
      </c>
      <c r="R501" s="335" t="s">
        <v>52</v>
      </c>
      <c r="S501" s="278" t="s">
        <v>52</v>
      </c>
      <c r="T501" s="278" t="s">
        <v>52</v>
      </c>
      <c r="U501" s="392" t="s">
        <v>53</v>
      </c>
      <c r="V501" s="332" t="s">
        <v>52</v>
      </c>
      <c r="W501" s="336" t="s">
        <v>52</v>
      </c>
      <c r="X501" s="335" t="s">
        <v>52</v>
      </c>
      <c r="Y501" s="335" t="s">
        <v>52</v>
      </c>
      <c r="Z501" s="335" t="s">
        <v>52</v>
      </c>
      <c r="AA501" s="278" t="s">
        <v>52</v>
      </c>
      <c r="AB501" s="335" t="s">
        <v>52</v>
      </c>
      <c r="AC501" s="278" t="s">
        <v>52</v>
      </c>
      <c r="AD501" s="325" t="s">
        <v>59</v>
      </c>
      <c r="AE501" s="278" t="s">
        <v>52</v>
      </c>
      <c r="AF501" s="335" t="s">
        <v>52</v>
      </c>
      <c r="AG501" s="335" t="s">
        <v>52</v>
      </c>
      <c r="AH501" s="335" t="s">
        <v>53</v>
      </c>
      <c r="AI501" s="278" t="s">
        <v>52</v>
      </c>
      <c r="AJ501" s="335" t="s">
        <v>52</v>
      </c>
      <c r="AK501" s="335" t="s">
        <v>53</v>
      </c>
      <c r="AL501" s="278" t="s">
        <v>52</v>
      </c>
      <c r="AM501" s="335" t="s">
        <v>52</v>
      </c>
      <c r="AN501" s="335" t="s">
        <v>52</v>
      </c>
      <c r="AO501" s="335" t="s">
        <v>52</v>
      </c>
      <c r="AP501" s="278" t="s">
        <v>52</v>
      </c>
      <c r="AQ501" s="335" t="s">
        <v>52</v>
      </c>
      <c r="AR501" s="335" t="s">
        <v>59</v>
      </c>
      <c r="AS501" s="335" t="s">
        <v>52</v>
      </c>
      <c r="AT501" s="335" t="s">
        <v>53</v>
      </c>
    </row>
    <row r="502" spans="1:46" ht="15.95" customHeight="1">
      <c r="A502" s="442" t="s">
        <v>511</v>
      </c>
      <c r="B502" s="300">
        <f t="shared" si="269"/>
        <v>0.76315789473684215</v>
      </c>
      <c r="C502" s="375">
        <f t="shared" si="270"/>
        <v>29</v>
      </c>
      <c r="D502" s="388" cm="1">
        <f t="array" ref="D502">SUM(COUNTIFS(E502:AT502,{"Yes","No"}))</f>
        <v>38</v>
      </c>
      <c r="E502" s="335" t="s">
        <v>59</v>
      </c>
      <c r="F502" s="278" t="s">
        <v>59</v>
      </c>
      <c r="G502" s="335" t="s">
        <v>52</v>
      </c>
      <c r="H502" s="278" t="s">
        <v>52</v>
      </c>
      <c r="I502" s="335" t="s">
        <v>52</v>
      </c>
      <c r="J502" s="278" t="s">
        <v>52</v>
      </c>
      <c r="K502" s="278" t="s">
        <v>52</v>
      </c>
      <c r="L502" s="278" t="s">
        <v>52</v>
      </c>
      <c r="M502" s="278" t="s">
        <v>52</v>
      </c>
      <c r="N502" s="325" t="s">
        <v>53</v>
      </c>
      <c r="O502" s="278" t="s">
        <v>52</v>
      </c>
      <c r="P502" s="325" t="s">
        <v>53</v>
      </c>
      <c r="Q502" s="335" t="s">
        <v>52</v>
      </c>
      <c r="R502" s="335" t="s">
        <v>52</v>
      </c>
      <c r="S502" s="278" t="s">
        <v>52</v>
      </c>
      <c r="T502" s="278" t="s">
        <v>59</v>
      </c>
      <c r="U502" s="392" t="s">
        <v>53</v>
      </c>
      <c r="V502" s="332" t="s">
        <v>52</v>
      </c>
      <c r="W502" s="336" t="s">
        <v>53</v>
      </c>
      <c r="X502" s="335" t="s">
        <v>52</v>
      </c>
      <c r="Y502" s="335" t="s">
        <v>52</v>
      </c>
      <c r="Z502" s="335" t="s">
        <v>52</v>
      </c>
      <c r="AA502" s="278" t="s">
        <v>52</v>
      </c>
      <c r="AB502" s="335" t="s">
        <v>52</v>
      </c>
      <c r="AC502" s="278" t="s">
        <v>52</v>
      </c>
      <c r="AD502" s="325" t="s">
        <v>59</v>
      </c>
      <c r="AE502" s="278" t="s">
        <v>52</v>
      </c>
      <c r="AF502" s="335" t="s">
        <v>53</v>
      </c>
      <c r="AG502" s="335" t="s">
        <v>52</v>
      </c>
      <c r="AH502" s="335" t="s">
        <v>53</v>
      </c>
      <c r="AI502" s="278" t="s">
        <v>52</v>
      </c>
      <c r="AJ502" s="335" t="s">
        <v>52</v>
      </c>
      <c r="AK502" s="335" t="s">
        <v>53</v>
      </c>
      <c r="AL502" s="278" t="s">
        <v>52</v>
      </c>
      <c r="AM502" s="335" t="s">
        <v>52</v>
      </c>
      <c r="AN502" s="335" t="s">
        <v>52</v>
      </c>
      <c r="AO502" s="335" t="s">
        <v>53</v>
      </c>
      <c r="AP502" s="278" t="s">
        <v>52</v>
      </c>
      <c r="AQ502" s="335" t="s">
        <v>52</v>
      </c>
      <c r="AR502" s="335" t="s">
        <v>52</v>
      </c>
      <c r="AS502" s="335" t="s">
        <v>52</v>
      </c>
      <c r="AT502" s="335" t="s">
        <v>53</v>
      </c>
    </row>
    <row r="503" spans="1:46" ht="19.5" customHeight="1">
      <c r="A503" s="534" t="s">
        <v>512</v>
      </c>
      <c r="B503" s="383"/>
      <c r="C503" s="383"/>
      <c r="D503" s="384"/>
      <c r="E503" s="383"/>
      <c r="F503" s="383"/>
      <c r="G503" s="383"/>
      <c r="H503" s="383"/>
      <c r="I503" s="383"/>
      <c r="J503" s="383"/>
      <c r="K503" s="383"/>
      <c r="L503" s="383"/>
      <c r="M503" s="383"/>
      <c r="N503" s="383"/>
      <c r="O503" s="383"/>
      <c r="P503" s="383"/>
      <c r="Q503" s="383"/>
      <c r="R503" s="383"/>
      <c r="S503" s="383"/>
      <c r="T503" s="383"/>
      <c r="U503" s="383"/>
      <c r="V503" s="384"/>
      <c r="W503" s="383"/>
      <c r="X503" s="383"/>
      <c r="Y503" s="383"/>
      <c r="Z503" s="383"/>
      <c r="AA503" s="383"/>
      <c r="AB503" s="383"/>
      <c r="AC503" s="383"/>
      <c r="AD503" s="383"/>
      <c r="AE503" s="386"/>
      <c r="AF503" s="383"/>
      <c r="AG503" s="383"/>
      <c r="AH503" s="383"/>
      <c r="AI503" s="383"/>
      <c r="AJ503" s="383"/>
      <c r="AK503" s="383"/>
      <c r="AL503" s="383"/>
      <c r="AM503" s="383"/>
      <c r="AN503" s="383"/>
      <c r="AO503" s="383"/>
      <c r="AP503" s="383"/>
      <c r="AQ503" s="383"/>
      <c r="AR503" s="383"/>
      <c r="AS503" s="383"/>
      <c r="AT503" s="383"/>
    </row>
    <row r="504" spans="1:46" ht="15.95" customHeight="1">
      <c r="A504" s="387" t="s">
        <v>169</v>
      </c>
      <c r="B504" s="300">
        <f t="shared" ref="B504:B514" si="271">C504/D504</f>
        <v>0.14634146341463414</v>
      </c>
      <c r="C504" s="375">
        <f t="shared" ref="C504:C514" si="272">COUNTIF(E504:AT504,"Yes")</f>
        <v>6</v>
      </c>
      <c r="D504" s="388" cm="1">
        <f t="array" ref="D504">SUM(COUNTIFS(E504:AT504,{"Yes","No"}))</f>
        <v>41</v>
      </c>
      <c r="E504" s="335" t="s">
        <v>59</v>
      </c>
      <c r="F504" s="278" t="s">
        <v>53</v>
      </c>
      <c r="G504" s="335" t="s">
        <v>52</v>
      </c>
      <c r="H504" s="325" t="s">
        <v>53</v>
      </c>
      <c r="I504" s="335" t="s">
        <v>53</v>
      </c>
      <c r="J504" s="325" t="s">
        <v>53</v>
      </c>
      <c r="K504" s="278" t="s">
        <v>53</v>
      </c>
      <c r="L504" s="278" t="s">
        <v>53</v>
      </c>
      <c r="M504" s="278" t="s">
        <v>53</v>
      </c>
      <c r="N504" s="325" t="s">
        <v>53</v>
      </c>
      <c r="O504" s="278" t="s">
        <v>53</v>
      </c>
      <c r="P504" s="325" t="s">
        <v>53</v>
      </c>
      <c r="Q504" s="335" t="s">
        <v>53</v>
      </c>
      <c r="R504" s="335" t="s">
        <v>53</v>
      </c>
      <c r="S504" s="325" t="s">
        <v>53</v>
      </c>
      <c r="T504" s="278" t="s">
        <v>53</v>
      </c>
      <c r="U504" s="392" t="s">
        <v>53</v>
      </c>
      <c r="V504" s="333" t="s">
        <v>53</v>
      </c>
      <c r="W504" s="336" t="s">
        <v>52</v>
      </c>
      <c r="X504" s="335" t="s">
        <v>52</v>
      </c>
      <c r="Y504" s="335" t="s">
        <v>53</v>
      </c>
      <c r="Z504" s="335" t="s">
        <v>52</v>
      </c>
      <c r="AA504" s="278" t="s">
        <v>53</v>
      </c>
      <c r="AB504" s="335" t="s">
        <v>53</v>
      </c>
      <c r="AC504" s="331" t="s">
        <v>53</v>
      </c>
      <c r="AD504" s="278" t="s">
        <v>53</v>
      </c>
      <c r="AE504" s="331" t="s">
        <v>53</v>
      </c>
      <c r="AF504" s="335" t="s">
        <v>53</v>
      </c>
      <c r="AG504" s="335" t="s">
        <v>53</v>
      </c>
      <c r="AH504" s="335" t="s">
        <v>53</v>
      </c>
      <c r="AI504" s="325" t="s">
        <v>53</v>
      </c>
      <c r="AJ504" s="335" t="s">
        <v>52</v>
      </c>
      <c r="AK504" s="335" t="s">
        <v>53</v>
      </c>
      <c r="AL504" s="325" t="s">
        <v>53</v>
      </c>
      <c r="AM504" s="335" t="s">
        <v>53</v>
      </c>
      <c r="AN504" s="335" t="s">
        <v>53</v>
      </c>
      <c r="AO504" s="335" t="s">
        <v>53</v>
      </c>
      <c r="AP504" s="278" t="s">
        <v>53</v>
      </c>
      <c r="AQ504" s="335" t="s">
        <v>52</v>
      </c>
      <c r="AR504" s="335" t="s">
        <v>53</v>
      </c>
      <c r="AS504" s="335" t="s">
        <v>53</v>
      </c>
      <c r="AT504" s="335" t="s">
        <v>53</v>
      </c>
    </row>
    <row r="505" spans="1:46" ht="15.95" customHeight="1">
      <c r="A505" s="387" t="s">
        <v>170</v>
      </c>
      <c r="B505" s="300">
        <f t="shared" si="271"/>
        <v>9.7560975609756101E-2</v>
      </c>
      <c r="C505" s="375">
        <f t="shared" si="272"/>
        <v>4</v>
      </c>
      <c r="D505" s="388" cm="1">
        <f t="array" ref="D505">SUM(COUNTIFS(E505:AT505,{"Yes","No"}))</f>
        <v>41</v>
      </c>
      <c r="E505" s="335" t="s">
        <v>59</v>
      </c>
      <c r="F505" s="278" t="s">
        <v>53</v>
      </c>
      <c r="G505" s="335" t="s">
        <v>53</v>
      </c>
      <c r="H505" s="325" t="s">
        <v>53</v>
      </c>
      <c r="I505" s="335" t="s">
        <v>53</v>
      </c>
      <c r="J505" s="325" t="s">
        <v>53</v>
      </c>
      <c r="K505" s="278" t="s">
        <v>53</v>
      </c>
      <c r="L505" s="278" t="s">
        <v>53</v>
      </c>
      <c r="M505" s="278" t="s">
        <v>53</v>
      </c>
      <c r="N505" s="325" t="s">
        <v>53</v>
      </c>
      <c r="O505" s="278" t="s">
        <v>53</v>
      </c>
      <c r="P505" s="325" t="s">
        <v>53</v>
      </c>
      <c r="Q505" s="335" t="s">
        <v>53</v>
      </c>
      <c r="R505" s="335" t="s">
        <v>53</v>
      </c>
      <c r="S505" s="325" t="s">
        <v>53</v>
      </c>
      <c r="T505" s="278" t="s">
        <v>53</v>
      </c>
      <c r="U505" s="392" t="s">
        <v>53</v>
      </c>
      <c r="V505" s="333" t="s">
        <v>53</v>
      </c>
      <c r="W505" s="336" t="s">
        <v>52</v>
      </c>
      <c r="X505" s="335" t="s">
        <v>52</v>
      </c>
      <c r="Y505" s="335" t="s">
        <v>53</v>
      </c>
      <c r="Z505" s="335" t="s">
        <v>53</v>
      </c>
      <c r="AA505" s="278" t="s">
        <v>53</v>
      </c>
      <c r="AB505" s="335" t="s">
        <v>53</v>
      </c>
      <c r="AC505" s="331" t="s">
        <v>53</v>
      </c>
      <c r="AD505" s="278" t="s">
        <v>53</v>
      </c>
      <c r="AE505" s="331" t="s">
        <v>53</v>
      </c>
      <c r="AF505" s="335" t="s">
        <v>53</v>
      </c>
      <c r="AG505" s="335" t="s">
        <v>53</v>
      </c>
      <c r="AH505" s="335" t="s">
        <v>53</v>
      </c>
      <c r="AI505" s="325" t="s">
        <v>53</v>
      </c>
      <c r="AJ505" s="335" t="s">
        <v>52</v>
      </c>
      <c r="AK505" s="335" t="s">
        <v>53</v>
      </c>
      <c r="AL505" s="325" t="s">
        <v>53</v>
      </c>
      <c r="AM505" s="335" t="s">
        <v>53</v>
      </c>
      <c r="AN505" s="335" t="s">
        <v>53</v>
      </c>
      <c r="AO505" s="335" t="s">
        <v>53</v>
      </c>
      <c r="AP505" s="278" t="s">
        <v>53</v>
      </c>
      <c r="AQ505" s="335" t="s">
        <v>52</v>
      </c>
      <c r="AR505" s="335" t="s">
        <v>53</v>
      </c>
      <c r="AS505" s="335" t="s">
        <v>53</v>
      </c>
      <c r="AT505" s="335" t="s">
        <v>53</v>
      </c>
    </row>
    <row r="506" spans="1:46" ht="15.95" customHeight="1">
      <c r="A506" s="387" t="s">
        <v>171</v>
      </c>
      <c r="B506" s="300">
        <f t="shared" si="271"/>
        <v>2.4390243902439025E-2</v>
      </c>
      <c r="C506" s="375">
        <f t="shared" si="272"/>
        <v>1</v>
      </c>
      <c r="D506" s="388" cm="1">
        <f t="array" ref="D506">SUM(COUNTIFS(E506:AT506,{"Yes","No"}))</f>
        <v>41</v>
      </c>
      <c r="E506" s="335" t="s">
        <v>59</v>
      </c>
      <c r="F506" s="278" t="s">
        <v>53</v>
      </c>
      <c r="G506" s="335" t="s">
        <v>52</v>
      </c>
      <c r="H506" s="325" t="s">
        <v>53</v>
      </c>
      <c r="I506" s="335" t="s">
        <v>53</v>
      </c>
      <c r="J506" s="325" t="s">
        <v>53</v>
      </c>
      <c r="K506" s="278" t="s">
        <v>53</v>
      </c>
      <c r="L506" s="278" t="s">
        <v>53</v>
      </c>
      <c r="M506" s="278" t="s">
        <v>53</v>
      </c>
      <c r="N506" s="325" t="s">
        <v>53</v>
      </c>
      <c r="O506" s="278" t="s">
        <v>53</v>
      </c>
      <c r="P506" s="325" t="s">
        <v>53</v>
      </c>
      <c r="Q506" s="335" t="s">
        <v>53</v>
      </c>
      <c r="R506" s="335" t="s">
        <v>53</v>
      </c>
      <c r="S506" s="325" t="s">
        <v>53</v>
      </c>
      <c r="T506" s="278" t="s">
        <v>53</v>
      </c>
      <c r="U506" s="392" t="s">
        <v>53</v>
      </c>
      <c r="V506" s="333" t="s">
        <v>53</v>
      </c>
      <c r="W506" s="336" t="s">
        <v>53</v>
      </c>
      <c r="X506" s="335" t="s">
        <v>53</v>
      </c>
      <c r="Y506" s="335" t="s">
        <v>53</v>
      </c>
      <c r="Z506" s="335" t="s">
        <v>53</v>
      </c>
      <c r="AA506" s="278" t="s">
        <v>53</v>
      </c>
      <c r="AB506" s="335" t="s">
        <v>53</v>
      </c>
      <c r="AC506" s="331" t="s">
        <v>53</v>
      </c>
      <c r="AD506" s="278" t="s">
        <v>53</v>
      </c>
      <c r="AE506" s="331" t="s">
        <v>53</v>
      </c>
      <c r="AF506" s="335" t="s">
        <v>53</v>
      </c>
      <c r="AG506" s="335" t="s">
        <v>53</v>
      </c>
      <c r="AH506" s="335" t="s">
        <v>53</v>
      </c>
      <c r="AI506" s="325" t="s">
        <v>53</v>
      </c>
      <c r="AJ506" s="335" t="s">
        <v>53</v>
      </c>
      <c r="AK506" s="335" t="s">
        <v>53</v>
      </c>
      <c r="AL506" s="325" t="s">
        <v>53</v>
      </c>
      <c r="AM506" s="335" t="s">
        <v>53</v>
      </c>
      <c r="AN506" s="335" t="s">
        <v>53</v>
      </c>
      <c r="AO506" s="335" t="s">
        <v>53</v>
      </c>
      <c r="AP506" s="278" t="s">
        <v>53</v>
      </c>
      <c r="AQ506" s="335" t="s">
        <v>53</v>
      </c>
      <c r="AR506" s="335" t="s">
        <v>53</v>
      </c>
      <c r="AS506" s="335" t="s">
        <v>53</v>
      </c>
      <c r="AT506" s="335" t="s">
        <v>53</v>
      </c>
    </row>
    <row r="507" spans="1:46" ht="15.95" customHeight="1">
      <c r="A507" s="387" t="s">
        <v>172</v>
      </c>
      <c r="B507" s="300">
        <f t="shared" si="271"/>
        <v>0</v>
      </c>
      <c r="C507" s="375">
        <f t="shared" si="272"/>
        <v>0</v>
      </c>
      <c r="D507" s="388" cm="1">
        <f t="array" ref="D507">SUM(COUNTIFS(E507:AT507,{"Yes","No"}))</f>
        <v>41</v>
      </c>
      <c r="E507" s="335" t="s">
        <v>59</v>
      </c>
      <c r="F507" s="278" t="s">
        <v>53</v>
      </c>
      <c r="G507" s="335" t="s">
        <v>53</v>
      </c>
      <c r="H507" s="325" t="s">
        <v>53</v>
      </c>
      <c r="I507" s="335" t="s">
        <v>53</v>
      </c>
      <c r="J507" s="325" t="s">
        <v>53</v>
      </c>
      <c r="K507" s="278" t="s">
        <v>53</v>
      </c>
      <c r="L507" s="278" t="s">
        <v>53</v>
      </c>
      <c r="M507" s="278" t="s">
        <v>53</v>
      </c>
      <c r="N507" s="325" t="s">
        <v>53</v>
      </c>
      <c r="O507" s="278" t="s">
        <v>53</v>
      </c>
      <c r="P507" s="325" t="s">
        <v>53</v>
      </c>
      <c r="Q507" s="335" t="s">
        <v>53</v>
      </c>
      <c r="R507" s="335" t="s">
        <v>53</v>
      </c>
      <c r="S507" s="325" t="s">
        <v>53</v>
      </c>
      <c r="T507" s="278" t="s">
        <v>53</v>
      </c>
      <c r="U507" s="392" t="s">
        <v>53</v>
      </c>
      <c r="V507" s="333" t="s">
        <v>53</v>
      </c>
      <c r="W507" s="336" t="s">
        <v>53</v>
      </c>
      <c r="X507" s="335" t="s">
        <v>53</v>
      </c>
      <c r="Y507" s="335" t="s">
        <v>53</v>
      </c>
      <c r="Z507" s="335" t="s">
        <v>53</v>
      </c>
      <c r="AA507" s="278" t="s">
        <v>53</v>
      </c>
      <c r="AB507" s="335" t="s">
        <v>53</v>
      </c>
      <c r="AC507" s="331" t="s">
        <v>53</v>
      </c>
      <c r="AD507" s="278" t="s">
        <v>53</v>
      </c>
      <c r="AE507" s="331" t="s">
        <v>53</v>
      </c>
      <c r="AF507" s="335" t="s">
        <v>53</v>
      </c>
      <c r="AG507" s="335" t="s">
        <v>53</v>
      </c>
      <c r="AH507" s="335" t="s">
        <v>53</v>
      </c>
      <c r="AI507" s="325" t="s">
        <v>53</v>
      </c>
      <c r="AJ507" s="335" t="s">
        <v>53</v>
      </c>
      <c r="AK507" s="335" t="s">
        <v>53</v>
      </c>
      <c r="AL507" s="325" t="s">
        <v>53</v>
      </c>
      <c r="AM507" s="335" t="s">
        <v>53</v>
      </c>
      <c r="AN507" s="335" t="s">
        <v>53</v>
      </c>
      <c r="AO507" s="335" t="s">
        <v>53</v>
      </c>
      <c r="AP507" s="278" t="s">
        <v>53</v>
      </c>
      <c r="AQ507" s="335" t="s">
        <v>53</v>
      </c>
      <c r="AR507" s="335" t="s">
        <v>53</v>
      </c>
      <c r="AS507" s="335" t="s">
        <v>53</v>
      </c>
      <c r="AT507" s="335" t="s">
        <v>53</v>
      </c>
    </row>
    <row r="508" spans="1:46" ht="15.95" customHeight="1">
      <c r="A508" s="387" t="s">
        <v>507</v>
      </c>
      <c r="B508" s="300">
        <f t="shared" si="271"/>
        <v>0</v>
      </c>
      <c r="C508" s="375">
        <f t="shared" si="272"/>
        <v>0</v>
      </c>
      <c r="D508" s="388" cm="1">
        <f t="array" ref="D508">SUM(COUNTIFS(E508:AT508,{"Yes","No"}))</f>
        <v>41</v>
      </c>
      <c r="E508" s="335" t="s">
        <v>59</v>
      </c>
      <c r="F508" s="278" t="s">
        <v>53</v>
      </c>
      <c r="G508" s="335" t="s">
        <v>53</v>
      </c>
      <c r="H508" s="325" t="s">
        <v>53</v>
      </c>
      <c r="I508" s="335" t="s">
        <v>53</v>
      </c>
      <c r="J508" s="325" t="s">
        <v>53</v>
      </c>
      <c r="K508" s="278" t="s">
        <v>53</v>
      </c>
      <c r="L508" s="278" t="s">
        <v>53</v>
      </c>
      <c r="M508" s="278" t="s">
        <v>53</v>
      </c>
      <c r="N508" s="325" t="s">
        <v>53</v>
      </c>
      <c r="O508" s="278" t="s">
        <v>53</v>
      </c>
      <c r="P508" s="325" t="s">
        <v>53</v>
      </c>
      <c r="Q508" s="335" t="s">
        <v>53</v>
      </c>
      <c r="R508" s="335" t="s">
        <v>53</v>
      </c>
      <c r="S508" s="325" t="s">
        <v>53</v>
      </c>
      <c r="T508" s="278" t="s">
        <v>53</v>
      </c>
      <c r="U508" s="392" t="s">
        <v>53</v>
      </c>
      <c r="V508" s="333" t="s">
        <v>53</v>
      </c>
      <c r="W508" s="336" t="s">
        <v>53</v>
      </c>
      <c r="X508" s="335" t="s">
        <v>53</v>
      </c>
      <c r="Y508" s="335" t="s">
        <v>53</v>
      </c>
      <c r="Z508" s="335" t="s">
        <v>53</v>
      </c>
      <c r="AA508" s="278" t="s">
        <v>53</v>
      </c>
      <c r="AB508" s="335" t="s">
        <v>53</v>
      </c>
      <c r="AC508" s="331" t="s">
        <v>53</v>
      </c>
      <c r="AD508" s="278" t="s">
        <v>53</v>
      </c>
      <c r="AE508" s="331" t="s">
        <v>53</v>
      </c>
      <c r="AF508" s="335" t="s">
        <v>53</v>
      </c>
      <c r="AG508" s="335" t="s">
        <v>53</v>
      </c>
      <c r="AH508" s="335" t="s">
        <v>53</v>
      </c>
      <c r="AI508" s="325" t="s">
        <v>53</v>
      </c>
      <c r="AJ508" s="335" t="s">
        <v>53</v>
      </c>
      <c r="AK508" s="335" t="s">
        <v>53</v>
      </c>
      <c r="AL508" s="325" t="s">
        <v>53</v>
      </c>
      <c r="AM508" s="335" t="s">
        <v>53</v>
      </c>
      <c r="AN508" s="335" t="s">
        <v>53</v>
      </c>
      <c r="AO508" s="335" t="s">
        <v>53</v>
      </c>
      <c r="AP508" s="278" t="s">
        <v>53</v>
      </c>
      <c r="AQ508" s="335" t="s">
        <v>53</v>
      </c>
      <c r="AR508" s="335" t="s">
        <v>53</v>
      </c>
      <c r="AS508" s="335" t="s">
        <v>53</v>
      </c>
      <c r="AT508" s="335" t="s">
        <v>53</v>
      </c>
    </row>
    <row r="509" spans="1:46" ht="15.95" customHeight="1">
      <c r="A509" s="387" t="s">
        <v>508</v>
      </c>
      <c r="B509" s="300">
        <f t="shared" si="271"/>
        <v>0</v>
      </c>
      <c r="C509" s="375">
        <f t="shared" si="272"/>
        <v>0</v>
      </c>
      <c r="D509" s="388" cm="1">
        <f t="array" ref="D509">SUM(COUNTIFS(E509:AT509,{"Yes","No"}))</f>
        <v>41</v>
      </c>
      <c r="E509" s="335" t="s">
        <v>59</v>
      </c>
      <c r="F509" s="278" t="s">
        <v>53</v>
      </c>
      <c r="G509" s="335" t="s">
        <v>53</v>
      </c>
      <c r="H509" s="325" t="s">
        <v>53</v>
      </c>
      <c r="I509" s="335" t="s">
        <v>53</v>
      </c>
      <c r="J509" s="325" t="s">
        <v>53</v>
      </c>
      <c r="K509" s="278" t="s">
        <v>53</v>
      </c>
      <c r="L509" s="278" t="s">
        <v>53</v>
      </c>
      <c r="M509" s="278" t="s">
        <v>53</v>
      </c>
      <c r="N509" s="325" t="s">
        <v>53</v>
      </c>
      <c r="O509" s="278" t="s">
        <v>53</v>
      </c>
      <c r="P509" s="325" t="s">
        <v>53</v>
      </c>
      <c r="Q509" s="335" t="s">
        <v>53</v>
      </c>
      <c r="R509" s="335" t="s">
        <v>53</v>
      </c>
      <c r="S509" s="325" t="s">
        <v>53</v>
      </c>
      <c r="T509" s="278" t="s">
        <v>53</v>
      </c>
      <c r="U509" s="392" t="s">
        <v>53</v>
      </c>
      <c r="V509" s="333" t="s">
        <v>53</v>
      </c>
      <c r="W509" s="336" t="s">
        <v>53</v>
      </c>
      <c r="X509" s="335" t="s">
        <v>53</v>
      </c>
      <c r="Y509" s="335" t="s">
        <v>53</v>
      </c>
      <c r="Z509" s="335" t="s">
        <v>53</v>
      </c>
      <c r="AA509" s="278" t="s">
        <v>53</v>
      </c>
      <c r="AB509" s="335" t="s">
        <v>53</v>
      </c>
      <c r="AC509" s="331" t="s">
        <v>53</v>
      </c>
      <c r="AD509" s="278" t="s">
        <v>53</v>
      </c>
      <c r="AE509" s="331" t="s">
        <v>53</v>
      </c>
      <c r="AF509" s="335" t="s">
        <v>53</v>
      </c>
      <c r="AG509" s="335" t="s">
        <v>53</v>
      </c>
      <c r="AH509" s="335" t="s">
        <v>53</v>
      </c>
      <c r="AI509" s="325" t="s">
        <v>53</v>
      </c>
      <c r="AJ509" s="335" t="s">
        <v>53</v>
      </c>
      <c r="AK509" s="335" t="s">
        <v>53</v>
      </c>
      <c r="AL509" s="325" t="s">
        <v>53</v>
      </c>
      <c r="AM509" s="335" t="s">
        <v>53</v>
      </c>
      <c r="AN509" s="335" t="s">
        <v>53</v>
      </c>
      <c r="AO509" s="335" t="s">
        <v>53</v>
      </c>
      <c r="AP509" s="278" t="s">
        <v>53</v>
      </c>
      <c r="AQ509" s="335" t="s">
        <v>53</v>
      </c>
      <c r="AR509" s="335" t="s">
        <v>53</v>
      </c>
      <c r="AS509" s="335" t="s">
        <v>53</v>
      </c>
      <c r="AT509" s="335" t="s">
        <v>53</v>
      </c>
    </row>
    <row r="510" spans="1:46" ht="15.95" customHeight="1">
      <c r="A510" s="387" t="s">
        <v>509</v>
      </c>
      <c r="B510" s="300">
        <f t="shared" si="271"/>
        <v>0</v>
      </c>
      <c r="C510" s="375">
        <f t="shared" si="272"/>
        <v>0</v>
      </c>
      <c r="D510" s="388" cm="1">
        <f t="array" ref="D510">SUM(COUNTIFS(E510:AT510,{"Yes","No"}))</f>
        <v>41</v>
      </c>
      <c r="E510" s="335" t="s">
        <v>59</v>
      </c>
      <c r="F510" s="278" t="s">
        <v>53</v>
      </c>
      <c r="G510" s="335" t="s">
        <v>53</v>
      </c>
      <c r="H510" s="325" t="s">
        <v>53</v>
      </c>
      <c r="I510" s="335" t="s">
        <v>53</v>
      </c>
      <c r="J510" s="325" t="s">
        <v>53</v>
      </c>
      <c r="K510" s="278" t="s">
        <v>53</v>
      </c>
      <c r="L510" s="278" t="s">
        <v>53</v>
      </c>
      <c r="M510" s="278" t="s">
        <v>53</v>
      </c>
      <c r="N510" s="325" t="s">
        <v>53</v>
      </c>
      <c r="O510" s="278" t="s">
        <v>53</v>
      </c>
      <c r="P510" s="325" t="s">
        <v>53</v>
      </c>
      <c r="Q510" s="335" t="s">
        <v>53</v>
      </c>
      <c r="R510" s="335" t="s">
        <v>53</v>
      </c>
      <c r="S510" s="325" t="s">
        <v>53</v>
      </c>
      <c r="T510" s="278" t="s">
        <v>53</v>
      </c>
      <c r="U510" s="392" t="s">
        <v>53</v>
      </c>
      <c r="V510" s="333" t="s">
        <v>53</v>
      </c>
      <c r="W510" s="336" t="s">
        <v>53</v>
      </c>
      <c r="X510" s="335" t="s">
        <v>53</v>
      </c>
      <c r="Y510" s="335" t="s">
        <v>53</v>
      </c>
      <c r="Z510" s="335" t="s">
        <v>53</v>
      </c>
      <c r="AA510" s="278" t="s">
        <v>53</v>
      </c>
      <c r="AB510" s="335" t="s">
        <v>53</v>
      </c>
      <c r="AC510" s="331" t="s">
        <v>53</v>
      </c>
      <c r="AD510" s="278" t="s">
        <v>53</v>
      </c>
      <c r="AE510" s="331" t="s">
        <v>53</v>
      </c>
      <c r="AF510" s="335" t="s">
        <v>53</v>
      </c>
      <c r="AG510" s="335" t="s">
        <v>53</v>
      </c>
      <c r="AH510" s="335" t="s">
        <v>53</v>
      </c>
      <c r="AI510" s="325" t="s">
        <v>53</v>
      </c>
      <c r="AJ510" s="335" t="s">
        <v>53</v>
      </c>
      <c r="AK510" s="335" t="s">
        <v>53</v>
      </c>
      <c r="AL510" s="325" t="s">
        <v>53</v>
      </c>
      <c r="AM510" s="335" t="s">
        <v>53</v>
      </c>
      <c r="AN510" s="335" t="s">
        <v>53</v>
      </c>
      <c r="AO510" s="335" t="s">
        <v>53</v>
      </c>
      <c r="AP510" s="278" t="s">
        <v>53</v>
      </c>
      <c r="AQ510" s="335" t="s">
        <v>53</v>
      </c>
      <c r="AR510" s="335" t="s">
        <v>53</v>
      </c>
      <c r="AS510" s="335" t="s">
        <v>53</v>
      </c>
      <c r="AT510" s="335" t="s">
        <v>53</v>
      </c>
    </row>
    <row r="511" spans="1:46" ht="15.95" customHeight="1">
      <c r="A511" s="387" t="s">
        <v>176</v>
      </c>
      <c r="B511" s="300">
        <f t="shared" si="271"/>
        <v>0</v>
      </c>
      <c r="C511" s="375">
        <f t="shared" si="272"/>
        <v>0</v>
      </c>
      <c r="D511" s="388" cm="1">
        <f t="array" ref="D511">SUM(COUNTIFS(E511:AT511,{"Yes","No"}))</f>
        <v>41</v>
      </c>
      <c r="E511" s="335" t="s">
        <v>59</v>
      </c>
      <c r="F511" s="278" t="s">
        <v>53</v>
      </c>
      <c r="G511" s="335" t="s">
        <v>53</v>
      </c>
      <c r="H511" s="325" t="s">
        <v>53</v>
      </c>
      <c r="I511" s="335" t="s">
        <v>53</v>
      </c>
      <c r="J511" s="325" t="s">
        <v>53</v>
      </c>
      <c r="K511" s="278" t="s">
        <v>53</v>
      </c>
      <c r="L511" s="278" t="s">
        <v>53</v>
      </c>
      <c r="M511" s="278" t="s">
        <v>53</v>
      </c>
      <c r="N511" s="325" t="s">
        <v>53</v>
      </c>
      <c r="O511" s="278" t="s">
        <v>53</v>
      </c>
      <c r="P511" s="325" t="s">
        <v>53</v>
      </c>
      <c r="Q511" s="335" t="s">
        <v>53</v>
      </c>
      <c r="R511" s="335" t="s">
        <v>53</v>
      </c>
      <c r="S511" s="325" t="s">
        <v>53</v>
      </c>
      <c r="T511" s="278" t="s">
        <v>53</v>
      </c>
      <c r="U511" s="392" t="s">
        <v>53</v>
      </c>
      <c r="V511" s="333" t="s">
        <v>53</v>
      </c>
      <c r="W511" s="336" t="s">
        <v>53</v>
      </c>
      <c r="X511" s="335" t="s">
        <v>53</v>
      </c>
      <c r="Y511" s="335" t="s">
        <v>53</v>
      </c>
      <c r="Z511" s="335" t="s">
        <v>53</v>
      </c>
      <c r="AA511" s="278" t="s">
        <v>53</v>
      </c>
      <c r="AB511" s="335" t="s">
        <v>53</v>
      </c>
      <c r="AC511" s="331" t="s">
        <v>53</v>
      </c>
      <c r="AD511" s="278" t="s">
        <v>53</v>
      </c>
      <c r="AE511" s="331" t="s">
        <v>53</v>
      </c>
      <c r="AF511" s="335" t="s">
        <v>53</v>
      </c>
      <c r="AG511" s="335" t="s">
        <v>53</v>
      </c>
      <c r="AH511" s="335" t="s">
        <v>53</v>
      </c>
      <c r="AI511" s="325" t="s">
        <v>53</v>
      </c>
      <c r="AJ511" s="335" t="s">
        <v>53</v>
      </c>
      <c r="AK511" s="335" t="s">
        <v>53</v>
      </c>
      <c r="AL511" s="325" t="s">
        <v>53</v>
      </c>
      <c r="AM511" s="335" t="s">
        <v>53</v>
      </c>
      <c r="AN511" s="335" t="s">
        <v>53</v>
      </c>
      <c r="AO511" s="335" t="s">
        <v>53</v>
      </c>
      <c r="AP511" s="278" t="s">
        <v>53</v>
      </c>
      <c r="AQ511" s="335" t="s">
        <v>53</v>
      </c>
      <c r="AR511" s="335" t="s">
        <v>53</v>
      </c>
      <c r="AS511" s="335" t="s">
        <v>53</v>
      </c>
      <c r="AT511" s="335" t="s">
        <v>53</v>
      </c>
    </row>
    <row r="512" spans="1:46" ht="15.95" customHeight="1">
      <c r="A512" s="387" t="s">
        <v>177</v>
      </c>
      <c r="B512" s="300">
        <f t="shared" si="271"/>
        <v>0</v>
      </c>
      <c r="C512" s="375">
        <f t="shared" si="272"/>
        <v>0</v>
      </c>
      <c r="D512" s="388" cm="1">
        <f t="array" ref="D512">SUM(COUNTIFS(E512:AT512,{"Yes","No"}))</f>
        <v>41</v>
      </c>
      <c r="E512" s="335" t="s">
        <v>59</v>
      </c>
      <c r="F512" s="278" t="s">
        <v>53</v>
      </c>
      <c r="G512" s="335" t="s">
        <v>53</v>
      </c>
      <c r="H512" s="325" t="s">
        <v>53</v>
      </c>
      <c r="I512" s="335" t="s">
        <v>53</v>
      </c>
      <c r="J512" s="325" t="s">
        <v>53</v>
      </c>
      <c r="K512" s="278" t="s">
        <v>53</v>
      </c>
      <c r="L512" s="278" t="s">
        <v>53</v>
      </c>
      <c r="M512" s="278" t="s">
        <v>53</v>
      </c>
      <c r="N512" s="325" t="s">
        <v>53</v>
      </c>
      <c r="O512" s="278" t="s">
        <v>53</v>
      </c>
      <c r="P512" s="325" t="s">
        <v>53</v>
      </c>
      <c r="Q512" s="335" t="s">
        <v>53</v>
      </c>
      <c r="R512" s="335" t="s">
        <v>53</v>
      </c>
      <c r="S512" s="325" t="s">
        <v>53</v>
      </c>
      <c r="T512" s="278" t="s">
        <v>53</v>
      </c>
      <c r="U512" s="392" t="s">
        <v>53</v>
      </c>
      <c r="V512" s="333" t="s">
        <v>53</v>
      </c>
      <c r="W512" s="336" t="s">
        <v>53</v>
      </c>
      <c r="X512" s="335" t="s">
        <v>53</v>
      </c>
      <c r="Y512" s="335" t="s">
        <v>53</v>
      </c>
      <c r="Z512" s="335" t="s">
        <v>53</v>
      </c>
      <c r="AA512" s="278" t="s">
        <v>53</v>
      </c>
      <c r="AB512" s="335" t="s">
        <v>53</v>
      </c>
      <c r="AC512" s="331" t="s">
        <v>53</v>
      </c>
      <c r="AD512" s="278" t="s">
        <v>53</v>
      </c>
      <c r="AE512" s="331" t="s">
        <v>53</v>
      </c>
      <c r="AF512" s="335" t="s">
        <v>53</v>
      </c>
      <c r="AG512" s="335" t="s">
        <v>53</v>
      </c>
      <c r="AH512" s="335" t="s">
        <v>53</v>
      </c>
      <c r="AI512" s="325" t="s">
        <v>53</v>
      </c>
      <c r="AJ512" s="335" t="s">
        <v>53</v>
      </c>
      <c r="AK512" s="335" t="s">
        <v>53</v>
      </c>
      <c r="AL512" s="325" t="s">
        <v>53</v>
      </c>
      <c r="AM512" s="335" t="s">
        <v>53</v>
      </c>
      <c r="AN512" s="335" t="s">
        <v>53</v>
      </c>
      <c r="AO512" s="335" t="s">
        <v>53</v>
      </c>
      <c r="AP512" s="278" t="s">
        <v>53</v>
      </c>
      <c r="AQ512" s="335" t="s">
        <v>53</v>
      </c>
      <c r="AR512" s="335" t="s">
        <v>53</v>
      </c>
      <c r="AS512" s="335" t="s">
        <v>53</v>
      </c>
      <c r="AT512" s="335" t="s">
        <v>53</v>
      </c>
    </row>
    <row r="513" spans="1:46" ht="15.95" customHeight="1">
      <c r="A513" s="387" t="s">
        <v>510</v>
      </c>
      <c r="B513" s="300">
        <f t="shared" si="271"/>
        <v>0</v>
      </c>
      <c r="C513" s="375">
        <f t="shared" si="272"/>
        <v>0</v>
      </c>
      <c r="D513" s="388" cm="1">
        <f t="array" ref="D513">SUM(COUNTIFS(E513:AT513,{"Yes","No"}))</f>
        <v>41</v>
      </c>
      <c r="E513" s="335" t="s">
        <v>59</v>
      </c>
      <c r="F513" s="278" t="s">
        <v>53</v>
      </c>
      <c r="G513" s="335" t="s">
        <v>53</v>
      </c>
      <c r="H513" s="325" t="s">
        <v>53</v>
      </c>
      <c r="I513" s="335" t="s">
        <v>53</v>
      </c>
      <c r="J513" s="325" t="s">
        <v>53</v>
      </c>
      <c r="K513" s="278" t="s">
        <v>53</v>
      </c>
      <c r="L513" s="278" t="s">
        <v>53</v>
      </c>
      <c r="M513" s="278" t="s">
        <v>53</v>
      </c>
      <c r="N513" s="325" t="s">
        <v>53</v>
      </c>
      <c r="O513" s="278" t="s">
        <v>53</v>
      </c>
      <c r="P513" s="325" t="s">
        <v>53</v>
      </c>
      <c r="Q513" s="335" t="s">
        <v>53</v>
      </c>
      <c r="R513" s="335" t="s">
        <v>53</v>
      </c>
      <c r="S513" s="325" t="s">
        <v>53</v>
      </c>
      <c r="T513" s="278" t="s">
        <v>53</v>
      </c>
      <c r="U513" s="392" t="s">
        <v>53</v>
      </c>
      <c r="V513" s="333" t="s">
        <v>53</v>
      </c>
      <c r="W513" s="336" t="s">
        <v>53</v>
      </c>
      <c r="X513" s="335" t="s">
        <v>53</v>
      </c>
      <c r="Y513" s="335" t="s">
        <v>53</v>
      </c>
      <c r="Z513" s="335" t="s">
        <v>53</v>
      </c>
      <c r="AA513" s="278" t="s">
        <v>53</v>
      </c>
      <c r="AB513" s="335" t="s">
        <v>53</v>
      </c>
      <c r="AC513" s="331" t="s">
        <v>53</v>
      </c>
      <c r="AD513" s="278" t="s">
        <v>53</v>
      </c>
      <c r="AE513" s="331" t="s">
        <v>53</v>
      </c>
      <c r="AF513" s="335" t="s">
        <v>53</v>
      </c>
      <c r="AG513" s="335" t="s">
        <v>53</v>
      </c>
      <c r="AH513" s="335" t="s">
        <v>53</v>
      </c>
      <c r="AI513" s="325" t="s">
        <v>53</v>
      </c>
      <c r="AJ513" s="335" t="s">
        <v>53</v>
      </c>
      <c r="AK513" s="335" t="s">
        <v>53</v>
      </c>
      <c r="AL513" s="325" t="s">
        <v>53</v>
      </c>
      <c r="AM513" s="335" t="s">
        <v>53</v>
      </c>
      <c r="AN513" s="335" t="s">
        <v>53</v>
      </c>
      <c r="AO513" s="335" t="s">
        <v>53</v>
      </c>
      <c r="AP513" s="278" t="s">
        <v>53</v>
      </c>
      <c r="AQ513" s="335" t="s">
        <v>53</v>
      </c>
      <c r="AR513" s="335" t="s">
        <v>53</v>
      </c>
      <c r="AS513" s="335" t="s">
        <v>53</v>
      </c>
      <c r="AT513" s="335" t="s">
        <v>53</v>
      </c>
    </row>
    <row r="514" spans="1:46" ht="15.95" customHeight="1">
      <c r="A514" s="442" t="s">
        <v>511</v>
      </c>
      <c r="B514" s="300">
        <f t="shared" si="271"/>
        <v>0</v>
      </c>
      <c r="C514" s="375">
        <f t="shared" si="272"/>
        <v>0</v>
      </c>
      <c r="D514" s="388" cm="1">
        <f t="array" ref="D514">SUM(COUNTIFS(E514:AT514,{"Yes","No"}))</f>
        <v>40</v>
      </c>
      <c r="E514" s="335" t="s">
        <v>59</v>
      </c>
      <c r="F514" s="278" t="s">
        <v>53</v>
      </c>
      <c r="G514" s="335" t="s">
        <v>53</v>
      </c>
      <c r="H514" s="325" t="s">
        <v>53</v>
      </c>
      <c r="I514" s="335" t="s">
        <v>53</v>
      </c>
      <c r="J514" s="325" t="s">
        <v>53</v>
      </c>
      <c r="K514" s="278" t="s">
        <v>53</v>
      </c>
      <c r="L514" s="278" t="s">
        <v>53</v>
      </c>
      <c r="M514" s="278" t="s">
        <v>53</v>
      </c>
      <c r="N514" s="325" t="s">
        <v>53</v>
      </c>
      <c r="O514" s="278" t="s">
        <v>53</v>
      </c>
      <c r="P514" s="325" t="s">
        <v>53</v>
      </c>
      <c r="Q514" s="335" t="s">
        <v>53</v>
      </c>
      <c r="R514" s="335" t="s">
        <v>53</v>
      </c>
      <c r="S514" s="325" t="s">
        <v>53</v>
      </c>
      <c r="T514" s="278" t="s">
        <v>53</v>
      </c>
      <c r="U514" s="392" t="s">
        <v>53</v>
      </c>
      <c r="V514" s="333" t="s">
        <v>53</v>
      </c>
      <c r="W514" s="336" t="s">
        <v>53</v>
      </c>
      <c r="X514" s="335" t="s">
        <v>53</v>
      </c>
      <c r="Y514" s="335" t="s">
        <v>59</v>
      </c>
      <c r="Z514" s="335" t="s">
        <v>53</v>
      </c>
      <c r="AA514" s="278" t="s">
        <v>53</v>
      </c>
      <c r="AB514" s="335" t="s">
        <v>53</v>
      </c>
      <c r="AC514" s="331" t="s">
        <v>53</v>
      </c>
      <c r="AD514" s="278" t="s">
        <v>53</v>
      </c>
      <c r="AE514" s="331" t="s">
        <v>53</v>
      </c>
      <c r="AF514" s="335" t="s">
        <v>53</v>
      </c>
      <c r="AG514" s="335" t="s">
        <v>53</v>
      </c>
      <c r="AH514" s="335" t="s">
        <v>53</v>
      </c>
      <c r="AI514" s="325" t="s">
        <v>53</v>
      </c>
      <c r="AJ514" s="335" t="s">
        <v>53</v>
      </c>
      <c r="AK514" s="335" t="s">
        <v>53</v>
      </c>
      <c r="AL514" s="325" t="s">
        <v>53</v>
      </c>
      <c r="AM514" s="335" t="s">
        <v>53</v>
      </c>
      <c r="AN514" s="335" t="s">
        <v>53</v>
      </c>
      <c r="AO514" s="335" t="s">
        <v>53</v>
      </c>
      <c r="AP514" s="278" t="s">
        <v>53</v>
      </c>
      <c r="AQ514" s="335" t="s">
        <v>53</v>
      </c>
      <c r="AR514" s="335" t="s">
        <v>53</v>
      </c>
      <c r="AS514" s="335" t="s">
        <v>53</v>
      </c>
      <c r="AT514" s="335" t="s">
        <v>53</v>
      </c>
    </row>
    <row r="515" spans="1:46" ht="27.95" customHeight="1">
      <c r="A515" s="594" t="s">
        <v>513</v>
      </c>
      <c r="B515" s="520"/>
      <c r="C515" s="432"/>
      <c r="D515" s="433"/>
      <c r="E515" s="432"/>
      <c r="F515" s="432"/>
      <c r="G515" s="432"/>
      <c r="H515" s="432"/>
      <c r="I515" s="432"/>
      <c r="J515" s="432"/>
      <c r="K515" s="432"/>
      <c r="L515" s="432"/>
      <c r="M515" s="432"/>
      <c r="N515" s="432"/>
      <c r="O515" s="432"/>
      <c r="P515" s="432"/>
      <c r="Q515" s="432"/>
      <c r="R515" s="432"/>
      <c r="S515" s="432"/>
      <c r="T515" s="432"/>
      <c r="U515" s="432"/>
      <c r="V515" s="433"/>
      <c r="W515" s="432"/>
      <c r="X515" s="432"/>
      <c r="Y515" s="432"/>
      <c r="Z515" s="432"/>
      <c r="AA515" s="432"/>
      <c r="AB515" s="432"/>
      <c r="AC515" s="432"/>
      <c r="AD515" s="432"/>
      <c r="AE515" s="434"/>
      <c r="AF515" s="432"/>
      <c r="AG515" s="432"/>
      <c r="AH515" s="432"/>
      <c r="AI515" s="432"/>
      <c r="AJ515" s="432"/>
      <c r="AK515" s="432"/>
      <c r="AL515" s="432"/>
      <c r="AM515" s="432"/>
      <c r="AN515" s="432"/>
      <c r="AO515" s="432"/>
      <c r="AP515" s="432"/>
      <c r="AQ515" s="432"/>
      <c r="AR515" s="432"/>
      <c r="AS515" s="432"/>
      <c r="AT515" s="432"/>
    </row>
    <row r="516" spans="1:46" ht="15">
      <c r="A516" s="471" t="s">
        <v>514</v>
      </c>
      <c r="B516" s="443"/>
      <c r="C516" s="443"/>
      <c r="D516" s="444"/>
      <c r="E516" s="443"/>
      <c r="F516" s="443"/>
      <c r="G516" s="443"/>
      <c r="H516" s="443"/>
      <c r="I516" s="443"/>
      <c r="J516" s="443"/>
      <c r="K516" s="443"/>
      <c r="L516" s="443"/>
      <c r="M516" s="443"/>
      <c r="N516" s="443"/>
      <c r="O516" s="443"/>
      <c r="P516" s="443"/>
      <c r="Q516" s="443"/>
      <c r="R516" s="443"/>
      <c r="S516" s="443"/>
      <c r="T516" s="443"/>
      <c r="U516" s="443"/>
      <c r="V516" s="444"/>
      <c r="W516" s="443"/>
      <c r="X516" s="443"/>
      <c r="Y516" s="443"/>
      <c r="Z516" s="443"/>
      <c r="AA516" s="443"/>
      <c r="AB516" s="443"/>
      <c r="AC516" s="443"/>
      <c r="AD516" s="443"/>
      <c r="AE516" s="445"/>
      <c r="AF516" s="443"/>
      <c r="AG516" s="443"/>
      <c r="AH516" s="443"/>
      <c r="AI516" s="443"/>
      <c r="AJ516" s="443"/>
      <c r="AK516" s="443"/>
      <c r="AL516" s="443"/>
      <c r="AM516" s="443"/>
      <c r="AN516" s="443"/>
      <c r="AO516" s="443"/>
      <c r="AP516" s="443"/>
      <c r="AQ516" s="443"/>
      <c r="AR516" s="443"/>
      <c r="AS516" s="443"/>
      <c r="AT516" s="443"/>
    </row>
    <row r="517" spans="1:46" ht="15">
      <c r="A517" s="387" t="s">
        <v>169</v>
      </c>
      <c r="B517" s="300">
        <f t="shared" ref="B517:B527" si="273">C517/D517</f>
        <v>0.82499999999999996</v>
      </c>
      <c r="C517" s="375">
        <f t="shared" ref="C517:C527" si="274">COUNTIF(E517:AT517,"Yes")</f>
        <v>33</v>
      </c>
      <c r="D517" s="388" cm="1">
        <f t="array" ref="D517">SUM(COUNTIFS(E517:AT517,{"Yes","No"}))</f>
        <v>40</v>
      </c>
      <c r="E517" s="335" t="s">
        <v>59</v>
      </c>
      <c r="F517" s="278" t="s">
        <v>52</v>
      </c>
      <c r="G517" s="335" t="s">
        <v>53</v>
      </c>
      <c r="H517" s="278" t="s">
        <v>52</v>
      </c>
      <c r="I517" s="335" t="s">
        <v>52</v>
      </c>
      <c r="J517" s="278" t="s">
        <v>52</v>
      </c>
      <c r="K517" s="278" t="s">
        <v>52</v>
      </c>
      <c r="L517" s="278" t="s">
        <v>52</v>
      </c>
      <c r="M517" s="278" t="s">
        <v>52</v>
      </c>
      <c r="N517" s="331" t="s">
        <v>52</v>
      </c>
      <c r="O517" s="278" t="s">
        <v>52</v>
      </c>
      <c r="P517" s="278" t="s">
        <v>52</v>
      </c>
      <c r="Q517" s="335" t="s">
        <v>53</v>
      </c>
      <c r="R517" s="335" t="s">
        <v>52</v>
      </c>
      <c r="S517" s="278" t="s">
        <v>52</v>
      </c>
      <c r="T517" s="278" t="s">
        <v>52</v>
      </c>
      <c r="U517" s="392" t="s">
        <v>53</v>
      </c>
      <c r="V517" s="332" t="s">
        <v>52</v>
      </c>
      <c r="W517" s="336" t="s">
        <v>53</v>
      </c>
      <c r="X517" s="335" t="s">
        <v>52</v>
      </c>
      <c r="Y517" s="335" t="s">
        <v>52</v>
      </c>
      <c r="Z517" s="335" t="s">
        <v>52</v>
      </c>
      <c r="AA517" s="278" t="s">
        <v>52</v>
      </c>
      <c r="AB517" s="335" t="s">
        <v>52</v>
      </c>
      <c r="AC517" s="278" t="s">
        <v>52</v>
      </c>
      <c r="AD517" s="325" t="s">
        <v>59</v>
      </c>
      <c r="AE517" s="278" t="s">
        <v>52</v>
      </c>
      <c r="AF517" s="335" t="s">
        <v>52</v>
      </c>
      <c r="AG517" s="335" t="s">
        <v>52</v>
      </c>
      <c r="AH517" s="335" t="s">
        <v>53</v>
      </c>
      <c r="AI517" s="278" t="s">
        <v>52</v>
      </c>
      <c r="AJ517" s="335" t="s">
        <v>52</v>
      </c>
      <c r="AK517" s="335" t="s">
        <v>52</v>
      </c>
      <c r="AL517" s="278" t="s">
        <v>52</v>
      </c>
      <c r="AM517" s="335" t="s">
        <v>52</v>
      </c>
      <c r="AN517" s="335" t="s">
        <v>53</v>
      </c>
      <c r="AO517" s="335" t="s">
        <v>52</v>
      </c>
      <c r="AP517" s="278" t="s">
        <v>52</v>
      </c>
      <c r="AQ517" s="335" t="s">
        <v>52</v>
      </c>
      <c r="AR517" s="335" t="s">
        <v>53</v>
      </c>
      <c r="AS517" s="335" t="s">
        <v>52</v>
      </c>
      <c r="AT517" s="335" t="s">
        <v>52</v>
      </c>
    </row>
    <row r="518" spans="1:46" ht="15">
      <c r="A518" s="387" t="s">
        <v>170</v>
      </c>
      <c r="B518" s="300">
        <f t="shared" si="273"/>
        <v>0.82499999999999996</v>
      </c>
      <c r="C518" s="375">
        <f t="shared" si="274"/>
        <v>33</v>
      </c>
      <c r="D518" s="388" cm="1">
        <f t="array" ref="D518">SUM(COUNTIFS(E518:AT518,{"Yes","No"}))</f>
        <v>40</v>
      </c>
      <c r="E518" s="335" t="s">
        <v>59</v>
      </c>
      <c r="F518" s="278" t="s">
        <v>52</v>
      </c>
      <c r="G518" s="335" t="s">
        <v>52</v>
      </c>
      <c r="H518" s="278" t="s">
        <v>52</v>
      </c>
      <c r="I518" s="335" t="s">
        <v>52</v>
      </c>
      <c r="J518" s="278" t="s">
        <v>52</v>
      </c>
      <c r="K518" s="278" t="s">
        <v>52</v>
      </c>
      <c r="L518" s="278" t="s">
        <v>52</v>
      </c>
      <c r="M518" s="278" t="s">
        <v>52</v>
      </c>
      <c r="N518" s="331" t="s">
        <v>52</v>
      </c>
      <c r="O518" s="278" t="s">
        <v>52</v>
      </c>
      <c r="P518" s="278" t="s">
        <v>52</v>
      </c>
      <c r="Q518" s="335" t="s">
        <v>53</v>
      </c>
      <c r="R518" s="335" t="s">
        <v>52</v>
      </c>
      <c r="S518" s="278" t="s">
        <v>52</v>
      </c>
      <c r="T518" s="278" t="s">
        <v>52</v>
      </c>
      <c r="U518" s="392" t="s">
        <v>53</v>
      </c>
      <c r="V518" s="332" t="s">
        <v>52</v>
      </c>
      <c r="W518" s="336" t="s">
        <v>53</v>
      </c>
      <c r="X518" s="335" t="s">
        <v>52</v>
      </c>
      <c r="Y518" s="335" t="s">
        <v>52</v>
      </c>
      <c r="Z518" s="335" t="s">
        <v>52</v>
      </c>
      <c r="AA518" s="278" t="s">
        <v>52</v>
      </c>
      <c r="AB518" s="335" t="s">
        <v>52</v>
      </c>
      <c r="AC518" s="278" t="s">
        <v>52</v>
      </c>
      <c r="AD518" s="325" t="s">
        <v>59</v>
      </c>
      <c r="AE518" s="331" t="s">
        <v>53</v>
      </c>
      <c r="AF518" s="335" t="s">
        <v>52</v>
      </c>
      <c r="AG518" s="335" t="s">
        <v>52</v>
      </c>
      <c r="AH518" s="335" t="s">
        <v>53</v>
      </c>
      <c r="AI518" s="278" t="s">
        <v>52</v>
      </c>
      <c r="AJ518" s="335" t="s">
        <v>52</v>
      </c>
      <c r="AK518" s="335" t="s">
        <v>52</v>
      </c>
      <c r="AL518" s="278" t="s">
        <v>52</v>
      </c>
      <c r="AM518" s="335" t="s">
        <v>52</v>
      </c>
      <c r="AN518" s="335" t="s">
        <v>53</v>
      </c>
      <c r="AO518" s="335" t="s">
        <v>52</v>
      </c>
      <c r="AP518" s="278" t="s">
        <v>52</v>
      </c>
      <c r="AQ518" s="335" t="s">
        <v>52</v>
      </c>
      <c r="AR518" s="335" t="s">
        <v>53</v>
      </c>
      <c r="AS518" s="335" t="s">
        <v>52</v>
      </c>
      <c r="AT518" s="335" t="s">
        <v>52</v>
      </c>
    </row>
    <row r="519" spans="1:46" ht="15">
      <c r="A519" s="387" t="s">
        <v>171</v>
      </c>
      <c r="B519" s="300">
        <f t="shared" si="273"/>
        <v>0.79487179487179482</v>
      </c>
      <c r="C519" s="375">
        <f t="shared" si="274"/>
        <v>31</v>
      </c>
      <c r="D519" s="388" cm="1">
        <f t="array" ref="D519">SUM(COUNTIFS(E519:AT519,{"Yes","No"}))</f>
        <v>39</v>
      </c>
      <c r="E519" s="335" t="s">
        <v>59</v>
      </c>
      <c r="F519" s="278" t="s">
        <v>52</v>
      </c>
      <c r="G519" s="335" t="s">
        <v>53</v>
      </c>
      <c r="H519" s="278" t="s">
        <v>52</v>
      </c>
      <c r="I519" s="335" t="s">
        <v>52</v>
      </c>
      <c r="J519" s="278" t="s">
        <v>52</v>
      </c>
      <c r="K519" s="278" t="s">
        <v>52</v>
      </c>
      <c r="L519" s="278" t="s">
        <v>52</v>
      </c>
      <c r="M519" s="278" t="s">
        <v>52</v>
      </c>
      <c r="N519" s="325" t="s">
        <v>53</v>
      </c>
      <c r="O519" s="278" t="s">
        <v>52</v>
      </c>
      <c r="P519" s="278" t="s">
        <v>52</v>
      </c>
      <c r="Q519" s="335" t="s">
        <v>53</v>
      </c>
      <c r="R519" s="335" t="s">
        <v>52</v>
      </c>
      <c r="S519" s="278" t="s">
        <v>52</v>
      </c>
      <c r="T519" s="278" t="s">
        <v>52</v>
      </c>
      <c r="U519" s="392" t="s">
        <v>53</v>
      </c>
      <c r="V519" s="332" t="s">
        <v>52</v>
      </c>
      <c r="W519" s="336" t="s">
        <v>53</v>
      </c>
      <c r="X519" s="335" t="s">
        <v>52</v>
      </c>
      <c r="Y519" s="335" t="s">
        <v>52</v>
      </c>
      <c r="Z519" s="335" t="s">
        <v>52</v>
      </c>
      <c r="AA519" s="278" t="s">
        <v>52</v>
      </c>
      <c r="AB519" s="335" t="s">
        <v>52</v>
      </c>
      <c r="AC519" s="278" t="s">
        <v>52</v>
      </c>
      <c r="AD519" s="325" t="s">
        <v>59</v>
      </c>
      <c r="AE519" s="278" t="s">
        <v>52</v>
      </c>
      <c r="AF519" s="335" t="s">
        <v>52</v>
      </c>
      <c r="AG519" s="335" t="s">
        <v>52</v>
      </c>
      <c r="AH519" s="335" t="s">
        <v>53</v>
      </c>
      <c r="AI519" s="325" t="s">
        <v>59</v>
      </c>
      <c r="AJ519" s="335" t="s">
        <v>52</v>
      </c>
      <c r="AK519" s="335" t="s">
        <v>52</v>
      </c>
      <c r="AL519" s="278" t="s">
        <v>52</v>
      </c>
      <c r="AM519" s="335" t="s">
        <v>52</v>
      </c>
      <c r="AN519" s="335" t="s">
        <v>53</v>
      </c>
      <c r="AO519" s="335" t="s">
        <v>52</v>
      </c>
      <c r="AP519" s="278" t="s">
        <v>52</v>
      </c>
      <c r="AQ519" s="335" t="s">
        <v>52</v>
      </c>
      <c r="AR519" s="335" t="s">
        <v>53</v>
      </c>
      <c r="AS519" s="335" t="s">
        <v>52</v>
      </c>
      <c r="AT519" s="335" t="s">
        <v>52</v>
      </c>
    </row>
    <row r="520" spans="1:46" ht="15">
      <c r="A520" s="387" t="s">
        <v>172</v>
      </c>
      <c r="B520" s="300">
        <f t="shared" si="273"/>
        <v>0.79487179487179482</v>
      </c>
      <c r="C520" s="375">
        <f t="shared" si="274"/>
        <v>31</v>
      </c>
      <c r="D520" s="388" cm="1">
        <f t="array" ref="D520">SUM(COUNTIFS(E520:AT520,{"Yes","No"}))</f>
        <v>39</v>
      </c>
      <c r="E520" s="335" t="s">
        <v>59</v>
      </c>
      <c r="F520" s="278" t="s">
        <v>52</v>
      </c>
      <c r="G520" s="335" t="s">
        <v>52</v>
      </c>
      <c r="H520" s="278" t="s">
        <v>52</v>
      </c>
      <c r="I520" s="335" t="s">
        <v>52</v>
      </c>
      <c r="J520" s="278" t="s">
        <v>52</v>
      </c>
      <c r="K520" s="278" t="s">
        <v>52</v>
      </c>
      <c r="L520" s="278" t="s">
        <v>52</v>
      </c>
      <c r="M520" s="278" t="s">
        <v>52</v>
      </c>
      <c r="N520" s="325" t="s">
        <v>53</v>
      </c>
      <c r="O520" s="278" t="s">
        <v>52</v>
      </c>
      <c r="P520" s="278" t="s">
        <v>52</v>
      </c>
      <c r="Q520" s="335" t="s">
        <v>53</v>
      </c>
      <c r="R520" s="335" t="s">
        <v>52</v>
      </c>
      <c r="S520" s="278" t="s">
        <v>52</v>
      </c>
      <c r="T520" s="278" t="s">
        <v>52</v>
      </c>
      <c r="U520" s="392" t="s">
        <v>53</v>
      </c>
      <c r="V520" s="332" t="s">
        <v>52</v>
      </c>
      <c r="W520" s="336" t="s">
        <v>53</v>
      </c>
      <c r="X520" s="335" t="s">
        <v>52</v>
      </c>
      <c r="Y520" s="335" t="s">
        <v>52</v>
      </c>
      <c r="Z520" s="335" t="s">
        <v>52</v>
      </c>
      <c r="AA520" s="278" t="s">
        <v>52</v>
      </c>
      <c r="AB520" s="335" t="s">
        <v>52</v>
      </c>
      <c r="AC520" s="278" t="s">
        <v>52</v>
      </c>
      <c r="AD520" s="325" t="s">
        <v>59</v>
      </c>
      <c r="AE520" s="331" t="s">
        <v>53</v>
      </c>
      <c r="AF520" s="335" t="s">
        <v>52</v>
      </c>
      <c r="AG520" s="335" t="s">
        <v>52</v>
      </c>
      <c r="AH520" s="335" t="s">
        <v>53</v>
      </c>
      <c r="AI520" s="325" t="s">
        <v>59</v>
      </c>
      <c r="AJ520" s="335" t="s">
        <v>52</v>
      </c>
      <c r="AK520" s="335" t="s">
        <v>52</v>
      </c>
      <c r="AL520" s="278" t="s">
        <v>52</v>
      </c>
      <c r="AM520" s="335" t="s">
        <v>52</v>
      </c>
      <c r="AN520" s="335" t="s">
        <v>53</v>
      </c>
      <c r="AO520" s="335" t="s">
        <v>52</v>
      </c>
      <c r="AP520" s="278" t="s">
        <v>52</v>
      </c>
      <c r="AQ520" s="335" t="s">
        <v>52</v>
      </c>
      <c r="AR520" s="335" t="s">
        <v>53</v>
      </c>
      <c r="AS520" s="335" t="s">
        <v>52</v>
      </c>
      <c r="AT520" s="335" t="s">
        <v>52</v>
      </c>
    </row>
    <row r="521" spans="1:46" ht="15">
      <c r="A521" s="387" t="s">
        <v>507</v>
      </c>
      <c r="B521" s="300">
        <f t="shared" si="273"/>
        <v>0.82051282051282048</v>
      </c>
      <c r="C521" s="375">
        <f t="shared" si="274"/>
        <v>32</v>
      </c>
      <c r="D521" s="388" cm="1">
        <f t="array" ref="D521">SUM(COUNTIFS(E521:AT521,{"Yes","No"}))</f>
        <v>39</v>
      </c>
      <c r="E521" s="335" t="s">
        <v>59</v>
      </c>
      <c r="F521" s="278" t="s">
        <v>52</v>
      </c>
      <c r="G521" s="335" t="s">
        <v>52</v>
      </c>
      <c r="H521" s="278" t="s">
        <v>52</v>
      </c>
      <c r="I521" s="335" t="s">
        <v>52</v>
      </c>
      <c r="J521" s="278" t="s">
        <v>52</v>
      </c>
      <c r="K521" s="278" t="s">
        <v>52</v>
      </c>
      <c r="L521" s="278" t="s">
        <v>52</v>
      </c>
      <c r="M521" s="278" t="s">
        <v>52</v>
      </c>
      <c r="N521" s="325" t="s">
        <v>53</v>
      </c>
      <c r="O521" s="278" t="s">
        <v>52</v>
      </c>
      <c r="P521" s="278" t="s">
        <v>52</v>
      </c>
      <c r="Q521" s="335" t="s">
        <v>53</v>
      </c>
      <c r="R521" s="335" t="s">
        <v>52</v>
      </c>
      <c r="S521" s="278" t="s">
        <v>52</v>
      </c>
      <c r="T521" s="278" t="s">
        <v>52</v>
      </c>
      <c r="U521" s="392" t="s">
        <v>53</v>
      </c>
      <c r="V521" s="332" t="s">
        <v>52</v>
      </c>
      <c r="W521" s="336" t="s">
        <v>53</v>
      </c>
      <c r="X521" s="335" t="s">
        <v>52</v>
      </c>
      <c r="Y521" s="335" t="s">
        <v>52</v>
      </c>
      <c r="Z521" s="335" t="s">
        <v>52</v>
      </c>
      <c r="AA521" s="278" t="s">
        <v>52</v>
      </c>
      <c r="AB521" s="335" t="s">
        <v>52</v>
      </c>
      <c r="AC521" s="278" t="s">
        <v>52</v>
      </c>
      <c r="AD521" s="325" t="s">
        <v>59</v>
      </c>
      <c r="AE521" s="278" t="s">
        <v>52</v>
      </c>
      <c r="AF521" s="335" t="s">
        <v>52</v>
      </c>
      <c r="AG521" s="335" t="s">
        <v>52</v>
      </c>
      <c r="AH521" s="335" t="s">
        <v>53</v>
      </c>
      <c r="AI521" s="325" t="s">
        <v>59</v>
      </c>
      <c r="AJ521" s="335" t="s">
        <v>52</v>
      </c>
      <c r="AK521" s="335" t="s">
        <v>52</v>
      </c>
      <c r="AL521" s="278" t="s">
        <v>52</v>
      </c>
      <c r="AM521" s="335" t="s">
        <v>52</v>
      </c>
      <c r="AN521" s="335" t="s">
        <v>53</v>
      </c>
      <c r="AO521" s="335" t="s">
        <v>52</v>
      </c>
      <c r="AP521" s="278" t="s">
        <v>52</v>
      </c>
      <c r="AQ521" s="335" t="s">
        <v>52</v>
      </c>
      <c r="AR521" s="335" t="s">
        <v>53</v>
      </c>
      <c r="AS521" s="335" t="s">
        <v>52</v>
      </c>
      <c r="AT521" s="335" t="s">
        <v>52</v>
      </c>
    </row>
    <row r="522" spans="1:46" ht="15">
      <c r="A522" s="387" t="s">
        <v>508</v>
      </c>
      <c r="B522" s="300">
        <f t="shared" si="273"/>
        <v>0.7567567567567568</v>
      </c>
      <c r="C522" s="375">
        <f t="shared" si="274"/>
        <v>28</v>
      </c>
      <c r="D522" s="388" cm="1">
        <f t="array" ref="D522">SUM(COUNTIFS(E522:AT522,{"Yes","No"}))</f>
        <v>37</v>
      </c>
      <c r="E522" s="335" t="s">
        <v>59</v>
      </c>
      <c r="F522" s="278" t="s">
        <v>59</v>
      </c>
      <c r="G522" s="335" t="s">
        <v>52</v>
      </c>
      <c r="H522" s="278" t="s">
        <v>52</v>
      </c>
      <c r="I522" s="335" t="s">
        <v>52</v>
      </c>
      <c r="J522" s="278" t="s">
        <v>52</v>
      </c>
      <c r="K522" s="278" t="s">
        <v>52</v>
      </c>
      <c r="L522" s="278" t="s">
        <v>52</v>
      </c>
      <c r="M522" s="278" t="s">
        <v>52</v>
      </c>
      <c r="N522" s="325" t="s">
        <v>53</v>
      </c>
      <c r="O522" s="278" t="s">
        <v>52</v>
      </c>
      <c r="P522" s="278" t="s">
        <v>52</v>
      </c>
      <c r="Q522" s="335" t="s">
        <v>53</v>
      </c>
      <c r="R522" s="335" t="s">
        <v>52</v>
      </c>
      <c r="S522" s="278" t="s">
        <v>52</v>
      </c>
      <c r="T522" s="278" t="s">
        <v>52</v>
      </c>
      <c r="U522" s="392" t="s">
        <v>53</v>
      </c>
      <c r="V522" s="332" t="s">
        <v>52</v>
      </c>
      <c r="W522" s="336" t="s">
        <v>53</v>
      </c>
      <c r="X522" s="335" t="s">
        <v>52</v>
      </c>
      <c r="Y522" s="335" t="s">
        <v>52</v>
      </c>
      <c r="Z522" s="335" t="s">
        <v>52</v>
      </c>
      <c r="AA522" s="278" t="s">
        <v>52</v>
      </c>
      <c r="AB522" s="335" t="s">
        <v>52</v>
      </c>
      <c r="AC522" s="278" t="s">
        <v>52</v>
      </c>
      <c r="AD522" s="325" t="s">
        <v>59</v>
      </c>
      <c r="AE522" s="278" t="s">
        <v>52</v>
      </c>
      <c r="AF522" s="335" t="s">
        <v>52</v>
      </c>
      <c r="AG522" s="335" t="s">
        <v>52</v>
      </c>
      <c r="AH522" s="335" t="s">
        <v>53</v>
      </c>
      <c r="AI522" s="325" t="s">
        <v>59</v>
      </c>
      <c r="AJ522" s="335" t="s">
        <v>52</v>
      </c>
      <c r="AK522" s="335" t="s">
        <v>53</v>
      </c>
      <c r="AL522" s="278" t="s">
        <v>52</v>
      </c>
      <c r="AM522" s="335" t="s">
        <v>53</v>
      </c>
      <c r="AN522" s="335" t="s">
        <v>53</v>
      </c>
      <c r="AO522" s="335" t="s">
        <v>52</v>
      </c>
      <c r="AP522" s="278" t="s">
        <v>52</v>
      </c>
      <c r="AQ522" s="335" t="s">
        <v>59</v>
      </c>
      <c r="AR522" s="335" t="s">
        <v>53</v>
      </c>
      <c r="AS522" s="335" t="s">
        <v>52</v>
      </c>
      <c r="AT522" s="335" t="s">
        <v>52</v>
      </c>
    </row>
    <row r="523" spans="1:46" ht="15">
      <c r="A523" s="387" t="s">
        <v>509</v>
      </c>
      <c r="B523" s="300">
        <f t="shared" si="273"/>
        <v>0.79487179487179482</v>
      </c>
      <c r="C523" s="375">
        <f t="shared" si="274"/>
        <v>31</v>
      </c>
      <c r="D523" s="388" cm="1">
        <f t="array" ref="D523">SUM(COUNTIFS(E523:AT523,{"Yes","No"}))</f>
        <v>39</v>
      </c>
      <c r="E523" s="335" t="s">
        <v>59</v>
      </c>
      <c r="F523" s="278" t="s">
        <v>52</v>
      </c>
      <c r="G523" s="335" t="s">
        <v>52</v>
      </c>
      <c r="H523" s="278" t="s">
        <v>52</v>
      </c>
      <c r="I523" s="335" t="s">
        <v>52</v>
      </c>
      <c r="J523" s="278" t="s">
        <v>52</v>
      </c>
      <c r="K523" s="278" t="s">
        <v>52</v>
      </c>
      <c r="L523" s="278" t="s">
        <v>52</v>
      </c>
      <c r="M523" s="278" t="s">
        <v>52</v>
      </c>
      <c r="N523" s="331" t="s">
        <v>52</v>
      </c>
      <c r="O523" s="278" t="s">
        <v>52</v>
      </c>
      <c r="P523" s="278" t="s">
        <v>52</v>
      </c>
      <c r="Q523" s="335" t="s">
        <v>53</v>
      </c>
      <c r="R523" s="335" t="s">
        <v>52</v>
      </c>
      <c r="S523" s="278" t="s">
        <v>52</v>
      </c>
      <c r="T523" s="278" t="s">
        <v>52</v>
      </c>
      <c r="U523" s="392" t="s">
        <v>53</v>
      </c>
      <c r="V523" s="332" t="s">
        <v>52</v>
      </c>
      <c r="W523" s="336" t="s">
        <v>53</v>
      </c>
      <c r="X523" s="335" t="s">
        <v>52</v>
      </c>
      <c r="Y523" s="335" t="s">
        <v>52</v>
      </c>
      <c r="Z523" s="335" t="s">
        <v>52</v>
      </c>
      <c r="AA523" s="278" t="s">
        <v>52</v>
      </c>
      <c r="AB523" s="335" t="s">
        <v>52</v>
      </c>
      <c r="AC523" s="278" t="s">
        <v>52</v>
      </c>
      <c r="AD523" s="325" t="s">
        <v>59</v>
      </c>
      <c r="AE523" s="278" t="s">
        <v>52</v>
      </c>
      <c r="AF523" s="335" t="s">
        <v>52</v>
      </c>
      <c r="AG523" s="335" t="s">
        <v>52</v>
      </c>
      <c r="AH523" s="335" t="s">
        <v>53</v>
      </c>
      <c r="AI523" s="325" t="s">
        <v>59</v>
      </c>
      <c r="AJ523" s="335" t="s">
        <v>52</v>
      </c>
      <c r="AK523" s="335" t="s">
        <v>53</v>
      </c>
      <c r="AL523" s="278" t="s">
        <v>52</v>
      </c>
      <c r="AM523" s="335" t="s">
        <v>53</v>
      </c>
      <c r="AN523" s="335" t="s">
        <v>53</v>
      </c>
      <c r="AO523" s="335" t="s">
        <v>52</v>
      </c>
      <c r="AP523" s="278" t="s">
        <v>52</v>
      </c>
      <c r="AQ523" s="335" t="s">
        <v>52</v>
      </c>
      <c r="AR523" s="335" t="s">
        <v>53</v>
      </c>
      <c r="AS523" s="335" t="s">
        <v>52</v>
      </c>
      <c r="AT523" s="335" t="s">
        <v>52</v>
      </c>
    </row>
    <row r="524" spans="1:46" ht="15">
      <c r="A524" s="387" t="s">
        <v>176</v>
      </c>
      <c r="B524" s="300">
        <f t="shared" si="273"/>
        <v>0.76923076923076927</v>
      </c>
      <c r="C524" s="375">
        <f t="shared" si="274"/>
        <v>30</v>
      </c>
      <c r="D524" s="388" cm="1">
        <f t="array" ref="D524">SUM(COUNTIFS(E524:AT524,{"Yes","No"}))</f>
        <v>39</v>
      </c>
      <c r="E524" s="335" t="s">
        <v>59</v>
      </c>
      <c r="F524" s="278" t="s">
        <v>52</v>
      </c>
      <c r="G524" s="335" t="s">
        <v>52</v>
      </c>
      <c r="H524" s="278" t="s">
        <v>52</v>
      </c>
      <c r="I524" s="335" t="s">
        <v>52</v>
      </c>
      <c r="J524" s="278" t="s">
        <v>52</v>
      </c>
      <c r="K524" s="278" t="s">
        <v>52</v>
      </c>
      <c r="L524" s="278" t="s">
        <v>52</v>
      </c>
      <c r="M524" s="278" t="s">
        <v>52</v>
      </c>
      <c r="N524" s="331" t="s">
        <v>52</v>
      </c>
      <c r="O524" s="278" t="s">
        <v>52</v>
      </c>
      <c r="P524" s="278" t="s">
        <v>52</v>
      </c>
      <c r="Q524" s="335" t="s">
        <v>53</v>
      </c>
      <c r="R524" s="335" t="s">
        <v>52</v>
      </c>
      <c r="S524" s="278" t="s">
        <v>52</v>
      </c>
      <c r="T524" s="278" t="s">
        <v>52</v>
      </c>
      <c r="U524" s="392" t="s">
        <v>53</v>
      </c>
      <c r="V524" s="332" t="s">
        <v>52</v>
      </c>
      <c r="W524" s="336" t="s">
        <v>53</v>
      </c>
      <c r="X524" s="335" t="s">
        <v>52</v>
      </c>
      <c r="Y524" s="335" t="s">
        <v>53</v>
      </c>
      <c r="Z524" s="335" t="s">
        <v>52</v>
      </c>
      <c r="AA524" s="278" t="s">
        <v>52</v>
      </c>
      <c r="AB524" s="335" t="s">
        <v>52</v>
      </c>
      <c r="AC524" s="278" t="s">
        <v>52</v>
      </c>
      <c r="AD524" s="325" t="s">
        <v>59</v>
      </c>
      <c r="AE524" s="278" t="s">
        <v>52</v>
      </c>
      <c r="AF524" s="335" t="s">
        <v>52</v>
      </c>
      <c r="AG524" s="335" t="s">
        <v>52</v>
      </c>
      <c r="AH524" s="335" t="s">
        <v>53</v>
      </c>
      <c r="AI524" s="325" t="s">
        <v>59</v>
      </c>
      <c r="AJ524" s="335" t="s">
        <v>52</v>
      </c>
      <c r="AK524" s="335" t="s">
        <v>53</v>
      </c>
      <c r="AL524" s="278" t="s">
        <v>52</v>
      </c>
      <c r="AM524" s="335" t="s">
        <v>53</v>
      </c>
      <c r="AN524" s="335" t="s">
        <v>53</v>
      </c>
      <c r="AO524" s="335" t="s">
        <v>52</v>
      </c>
      <c r="AP524" s="278" t="s">
        <v>52</v>
      </c>
      <c r="AQ524" s="335" t="s">
        <v>52</v>
      </c>
      <c r="AR524" s="335" t="s">
        <v>53</v>
      </c>
      <c r="AS524" s="335" t="s">
        <v>52</v>
      </c>
      <c r="AT524" s="335" t="s">
        <v>52</v>
      </c>
    </row>
    <row r="525" spans="1:46" ht="15">
      <c r="A525" s="387" t="s">
        <v>177</v>
      </c>
      <c r="B525" s="300">
        <f t="shared" si="273"/>
        <v>0.7567567567567568</v>
      </c>
      <c r="C525" s="375">
        <f t="shared" si="274"/>
        <v>28</v>
      </c>
      <c r="D525" s="388" cm="1">
        <f t="array" ref="D525">SUM(COUNTIFS(E525:AT525,{"Yes","No"}))</f>
        <v>37</v>
      </c>
      <c r="E525" s="335" t="s">
        <v>59</v>
      </c>
      <c r="F525" s="278" t="s">
        <v>52</v>
      </c>
      <c r="G525" s="335" t="s">
        <v>52</v>
      </c>
      <c r="H525" s="278" t="s">
        <v>52</v>
      </c>
      <c r="I525" s="335" t="s">
        <v>52</v>
      </c>
      <c r="J525" s="278" t="s">
        <v>52</v>
      </c>
      <c r="K525" s="325" t="s">
        <v>59</v>
      </c>
      <c r="L525" s="278" t="s">
        <v>52</v>
      </c>
      <c r="M525" s="278" t="s">
        <v>52</v>
      </c>
      <c r="N525" s="325" t="s">
        <v>53</v>
      </c>
      <c r="O525" s="278" t="s">
        <v>52</v>
      </c>
      <c r="P525" s="278" t="s">
        <v>52</v>
      </c>
      <c r="Q525" s="335" t="s">
        <v>53</v>
      </c>
      <c r="R525" s="335" t="s">
        <v>52</v>
      </c>
      <c r="S525" s="278" t="s">
        <v>52</v>
      </c>
      <c r="T525" s="278" t="s">
        <v>52</v>
      </c>
      <c r="U525" s="392" t="s">
        <v>53</v>
      </c>
      <c r="V525" s="332" t="s">
        <v>52</v>
      </c>
      <c r="W525" s="336" t="s">
        <v>53</v>
      </c>
      <c r="X525" s="335" t="s">
        <v>52</v>
      </c>
      <c r="Y525" s="335" t="s">
        <v>52</v>
      </c>
      <c r="Z525" s="335" t="s">
        <v>52</v>
      </c>
      <c r="AA525" s="278" t="s">
        <v>52</v>
      </c>
      <c r="AB525" s="335" t="s">
        <v>52</v>
      </c>
      <c r="AC525" s="278" t="s">
        <v>52</v>
      </c>
      <c r="AD525" s="325" t="s">
        <v>59</v>
      </c>
      <c r="AE525" s="325" t="s">
        <v>59</v>
      </c>
      <c r="AF525" s="335" t="s">
        <v>52</v>
      </c>
      <c r="AG525" s="335" t="s">
        <v>52</v>
      </c>
      <c r="AH525" s="335" t="s">
        <v>53</v>
      </c>
      <c r="AI525" s="278" t="s">
        <v>52</v>
      </c>
      <c r="AJ525" s="335" t="s">
        <v>52</v>
      </c>
      <c r="AK525" s="335" t="s">
        <v>53</v>
      </c>
      <c r="AL525" s="278" t="s">
        <v>52</v>
      </c>
      <c r="AM525" s="335" t="s">
        <v>53</v>
      </c>
      <c r="AN525" s="335" t="s">
        <v>53</v>
      </c>
      <c r="AO525" s="335" t="s">
        <v>52</v>
      </c>
      <c r="AP525" s="278" t="s">
        <v>52</v>
      </c>
      <c r="AQ525" s="335" t="s">
        <v>59</v>
      </c>
      <c r="AR525" s="335" t="s">
        <v>53</v>
      </c>
      <c r="AS525" s="335" t="s">
        <v>52</v>
      </c>
      <c r="AT525" s="335" t="s">
        <v>52</v>
      </c>
    </row>
    <row r="526" spans="1:46" ht="15">
      <c r="A526" s="387" t="s">
        <v>510</v>
      </c>
      <c r="B526" s="300">
        <f t="shared" si="273"/>
        <v>0.76315789473684215</v>
      </c>
      <c r="C526" s="375">
        <f t="shared" si="274"/>
        <v>29</v>
      </c>
      <c r="D526" s="388" cm="1">
        <f t="array" ref="D526">SUM(COUNTIFS(E526:AT526,{"Yes","No"}))</f>
        <v>38</v>
      </c>
      <c r="E526" s="335" t="s">
        <v>59</v>
      </c>
      <c r="F526" s="278" t="s">
        <v>59</v>
      </c>
      <c r="G526" s="335" t="s">
        <v>52</v>
      </c>
      <c r="H526" s="278" t="s">
        <v>52</v>
      </c>
      <c r="I526" s="335" t="s">
        <v>52</v>
      </c>
      <c r="J526" s="278" t="s">
        <v>52</v>
      </c>
      <c r="K526" s="278" t="s">
        <v>52</v>
      </c>
      <c r="L526" s="278" t="s">
        <v>52</v>
      </c>
      <c r="M526" s="278" t="s">
        <v>52</v>
      </c>
      <c r="N526" s="325" t="s">
        <v>53</v>
      </c>
      <c r="O526" s="278" t="s">
        <v>52</v>
      </c>
      <c r="P526" s="278" t="s">
        <v>52</v>
      </c>
      <c r="Q526" s="335" t="s">
        <v>53</v>
      </c>
      <c r="R526" s="335" t="s">
        <v>52</v>
      </c>
      <c r="S526" s="278" t="s">
        <v>52</v>
      </c>
      <c r="T526" s="278" t="s">
        <v>52</v>
      </c>
      <c r="U526" s="392" t="s">
        <v>53</v>
      </c>
      <c r="V526" s="332" t="s">
        <v>52</v>
      </c>
      <c r="W526" s="336" t="s">
        <v>53</v>
      </c>
      <c r="X526" s="335" t="s">
        <v>52</v>
      </c>
      <c r="Y526" s="335" t="s">
        <v>52</v>
      </c>
      <c r="Z526" s="335" t="s">
        <v>52</v>
      </c>
      <c r="AA526" s="278" t="s">
        <v>52</v>
      </c>
      <c r="AB526" s="335" t="s">
        <v>52</v>
      </c>
      <c r="AC526" s="278" t="s">
        <v>52</v>
      </c>
      <c r="AD526" s="325" t="s">
        <v>59</v>
      </c>
      <c r="AE526" s="325" t="s">
        <v>59</v>
      </c>
      <c r="AF526" s="335" t="s">
        <v>52</v>
      </c>
      <c r="AG526" s="335" t="s">
        <v>52</v>
      </c>
      <c r="AH526" s="335" t="s">
        <v>53</v>
      </c>
      <c r="AI526" s="278" t="s">
        <v>52</v>
      </c>
      <c r="AJ526" s="335" t="s">
        <v>52</v>
      </c>
      <c r="AK526" s="335" t="s">
        <v>53</v>
      </c>
      <c r="AL526" s="278" t="s">
        <v>52</v>
      </c>
      <c r="AM526" s="335" t="s">
        <v>53</v>
      </c>
      <c r="AN526" s="335" t="s">
        <v>53</v>
      </c>
      <c r="AO526" s="335" t="s">
        <v>52</v>
      </c>
      <c r="AP526" s="278" t="s">
        <v>52</v>
      </c>
      <c r="AQ526" s="335" t="s">
        <v>52</v>
      </c>
      <c r="AR526" s="335" t="s">
        <v>53</v>
      </c>
      <c r="AS526" s="335" t="s">
        <v>52</v>
      </c>
      <c r="AT526" s="335" t="s">
        <v>52</v>
      </c>
    </row>
    <row r="527" spans="1:46" ht="15">
      <c r="A527" s="442" t="s">
        <v>511</v>
      </c>
      <c r="B527" s="300">
        <f t="shared" si="273"/>
        <v>0.66666666666666663</v>
      </c>
      <c r="C527" s="375">
        <f t="shared" si="274"/>
        <v>24</v>
      </c>
      <c r="D527" s="388" cm="1">
        <f t="array" ref="D527">SUM(COUNTIFS(E527:AT527,{"Yes","No"}))</f>
        <v>36</v>
      </c>
      <c r="E527" s="335" t="s">
        <v>59</v>
      </c>
      <c r="F527" s="278" t="s">
        <v>59</v>
      </c>
      <c r="G527" s="335" t="s">
        <v>52</v>
      </c>
      <c r="H527" s="278" t="s">
        <v>52</v>
      </c>
      <c r="I527" s="335" t="s">
        <v>52</v>
      </c>
      <c r="J527" s="278" t="s">
        <v>52</v>
      </c>
      <c r="K527" s="325" t="s">
        <v>59</v>
      </c>
      <c r="L527" s="278" t="s">
        <v>52</v>
      </c>
      <c r="M527" s="278" t="s">
        <v>52</v>
      </c>
      <c r="N527" s="325" t="s">
        <v>53</v>
      </c>
      <c r="O527" s="278" t="s">
        <v>52</v>
      </c>
      <c r="P527" s="278" t="s">
        <v>52</v>
      </c>
      <c r="Q527" s="335" t="s">
        <v>53</v>
      </c>
      <c r="R527" s="335" t="s">
        <v>52</v>
      </c>
      <c r="S527" s="278" t="s">
        <v>52</v>
      </c>
      <c r="T527" s="278" t="s">
        <v>52</v>
      </c>
      <c r="U527" s="392" t="s">
        <v>53</v>
      </c>
      <c r="V527" s="332" t="s">
        <v>52</v>
      </c>
      <c r="W527" s="336" t="s">
        <v>53</v>
      </c>
      <c r="X527" s="335" t="s">
        <v>52</v>
      </c>
      <c r="Y527" s="335" t="s">
        <v>59</v>
      </c>
      <c r="Z527" s="335" t="s">
        <v>52</v>
      </c>
      <c r="AA527" s="278" t="s">
        <v>53</v>
      </c>
      <c r="AB527" s="335" t="s">
        <v>52</v>
      </c>
      <c r="AC527" s="278" t="s">
        <v>52</v>
      </c>
      <c r="AD527" s="325" t="s">
        <v>59</v>
      </c>
      <c r="AE527" s="278" t="s">
        <v>52</v>
      </c>
      <c r="AF527" s="335" t="s">
        <v>53</v>
      </c>
      <c r="AG527" s="335" t="s">
        <v>52</v>
      </c>
      <c r="AH527" s="335" t="s">
        <v>53</v>
      </c>
      <c r="AI527" s="325" t="s">
        <v>59</v>
      </c>
      <c r="AJ527" s="335" t="s">
        <v>52</v>
      </c>
      <c r="AK527" s="335" t="s">
        <v>53</v>
      </c>
      <c r="AL527" s="278" t="s">
        <v>52</v>
      </c>
      <c r="AM527" s="335" t="s">
        <v>53</v>
      </c>
      <c r="AN527" s="335" t="s">
        <v>53</v>
      </c>
      <c r="AO527" s="335" t="s">
        <v>53</v>
      </c>
      <c r="AP527" s="278" t="s">
        <v>52</v>
      </c>
      <c r="AQ527" s="335" t="s">
        <v>52</v>
      </c>
      <c r="AR527" s="335" t="s">
        <v>53</v>
      </c>
      <c r="AS527" s="335" t="s">
        <v>52</v>
      </c>
      <c r="AT527" s="335" t="s">
        <v>52</v>
      </c>
    </row>
    <row r="528" spans="1:46" ht="25.5" customHeight="1">
      <c r="A528" s="534" t="s">
        <v>515</v>
      </c>
      <c r="B528" s="383"/>
      <c r="C528" s="383"/>
      <c r="D528" s="384"/>
      <c r="E528" s="383"/>
      <c r="F528" s="383"/>
      <c r="G528" s="383"/>
      <c r="H528" s="383"/>
      <c r="I528" s="383"/>
      <c r="J528" s="383"/>
      <c r="K528" s="383"/>
      <c r="L528" s="383"/>
      <c r="M528" s="383"/>
      <c r="N528" s="383"/>
      <c r="O528" s="383"/>
      <c r="P528" s="383"/>
      <c r="Q528" s="383"/>
      <c r="R528" s="383"/>
      <c r="S528" s="383"/>
      <c r="T528" s="383"/>
      <c r="U528" s="383"/>
      <c r="V528" s="384"/>
      <c r="W528" s="383"/>
      <c r="X528" s="383"/>
      <c r="Y528" s="383"/>
      <c r="Z528" s="383"/>
      <c r="AA528" s="383"/>
      <c r="AB528" s="383"/>
      <c r="AC528" s="383"/>
      <c r="AD528" s="383"/>
      <c r="AE528" s="386"/>
      <c r="AF528" s="383"/>
      <c r="AG528" s="383"/>
      <c r="AH528" s="383"/>
      <c r="AI528" s="383"/>
      <c r="AJ528" s="383"/>
      <c r="AK528" s="383"/>
      <c r="AL528" s="383"/>
      <c r="AM528" s="383"/>
      <c r="AN528" s="383"/>
      <c r="AO528" s="383"/>
      <c r="AP528" s="383"/>
      <c r="AQ528" s="383"/>
      <c r="AR528" s="383"/>
      <c r="AS528" s="383"/>
      <c r="AT528" s="383"/>
    </row>
    <row r="529" spans="1:46" ht="15">
      <c r="A529" s="387" t="s">
        <v>169</v>
      </c>
      <c r="B529" s="300">
        <f t="shared" ref="B529:B539" si="275">C529/D529</f>
        <v>0.46341463414634149</v>
      </c>
      <c r="C529" s="375">
        <f t="shared" ref="C529:C539" si="276">COUNTIF(E529:AT529,"Yes")</f>
        <v>19</v>
      </c>
      <c r="D529" s="388" cm="1">
        <f t="array" ref="D529">SUM(COUNTIFS(E529:AT529,{"Yes","No"}))</f>
        <v>41</v>
      </c>
      <c r="E529" s="335" t="s">
        <v>59</v>
      </c>
      <c r="F529" s="278" t="s">
        <v>52</v>
      </c>
      <c r="G529" s="335" t="s">
        <v>52</v>
      </c>
      <c r="H529" s="325" t="s">
        <v>53</v>
      </c>
      <c r="I529" s="335" t="s">
        <v>52</v>
      </c>
      <c r="J529" s="325" t="s">
        <v>53</v>
      </c>
      <c r="K529" s="278" t="s">
        <v>53</v>
      </c>
      <c r="L529" s="278" t="s">
        <v>53</v>
      </c>
      <c r="M529" s="278" t="s">
        <v>53</v>
      </c>
      <c r="N529" s="331" t="s">
        <v>52</v>
      </c>
      <c r="O529" s="278" t="s">
        <v>53</v>
      </c>
      <c r="P529" s="325" t="s">
        <v>53</v>
      </c>
      <c r="Q529" s="335" t="s">
        <v>52</v>
      </c>
      <c r="R529" s="335" t="s">
        <v>53</v>
      </c>
      <c r="S529" s="278" t="s">
        <v>52</v>
      </c>
      <c r="T529" s="278" t="s">
        <v>53</v>
      </c>
      <c r="U529" s="392" t="s">
        <v>53</v>
      </c>
      <c r="V529" s="333" t="s">
        <v>52</v>
      </c>
      <c r="W529" s="336" t="s">
        <v>52</v>
      </c>
      <c r="X529" s="335" t="s">
        <v>52</v>
      </c>
      <c r="Y529" s="335" t="s">
        <v>53</v>
      </c>
      <c r="Z529" s="335" t="s">
        <v>52</v>
      </c>
      <c r="AA529" s="278" t="s">
        <v>53</v>
      </c>
      <c r="AB529" s="335" t="s">
        <v>52</v>
      </c>
      <c r="AC529" s="331" t="s">
        <v>53</v>
      </c>
      <c r="AD529" s="278" t="s">
        <v>53</v>
      </c>
      <c r="AE529" s="278" t="s">
        <v>52</v>
      </c>
      <c r="AF529" s="335" t="s">
        <v>52</v>
      </c>
      <c r="AG529" s="335" t="s">
        <v>53</v>
      </c>
      <c r="AH529" s="335" t="s">
        <v>53</v>
      </c>
      <c r="AI529" s="278" t="s">
        <v>52</v>
      </c>
      <c r="AJ529" s="335" t="s">
        <v>52</v>
      </c>
      <c r="AK529" s="335" t="s">
        <v>53</v>
      </c>
      <c r="AL529" s="325" t="s">
        <v>53</v>
      </c>
      <c r="AM529" s="335" t="s">
        <v>53</v>
      </c>
      <c r="AN529" s="335" t="s">
        <v>52</v>
      </c>
      <c r="AO529" s="335" t="s">
        <v>53</v>
      </c>
      <c r="AP529" s="278" t="s">
        <v>53</v>
      </c>
      <c r="AQ529" s="335" t="s">
        <v>52</v>
      </c>
      <c r="AR529" s="335" t="s">
        <v>52</v>
      </c>
      <c r="AS529" s="335" t="s">
        <v>52</v>
      </c>
      <c r="AT529" s="335" t="s">
        <v>53</v>
      </c>
    </row>
    <row r="530" spans="1:46" ht="15">
      <c r="A530" s="387" t="s">
        <v>170</v>
      </c>
      <c r="B530" s="300">
        <f t="shared" si="275"/>
        <v>0.375</v>
      </c>
      <c r="C530" s="375">
        <f t="shared" si="276"/>
        <v>15</v>
      </c>
      <c r="D530" s="388" cm="1">
        <f t="array" ref="D530">SUM(COUNTIFS(E530:AT530,{"Yes","No"}))</f>
        <v>40</v>
      </c>
      <c r="E530" s="335" t="s">
        <v>59</v>
      </c>
      <c r="F530" s="278" t="s">
        <v>52</v>
      </c>
      <c r="G530" s="335" t="s">
        <v>53</v>
      </c>
      <c r="H530" s="325" t="s">
        <v>53</v>
      </c>
      <c r="I530" s="335" t="s">
        <v>52</v>
      </c>
      <c r="J530" s="325" t="s">
        <v>53</v>
      </c>
      <c r="K530" s="278" t="s">
        <v>53</v>
      </c>
      <c r="L530" s="278" t="s">
        <v>53</v>
      </c>
      <c r="M530" s="278" t="s">
        <v>53</v>
      </c>
      <c r="N530" s="331" t="s">
        <v>52</v>
      </c>
      <c r="O530" s="278" t="s">
        <v>53</v>
      </c>
      <c r="P530" s="325" t="s">
        <v>53</v>
      </c>
      <c r="Q530" s="335" t="s">
        <v>52</v>
      </c>
      <c r="R530" s="335" t="s">
        <v>53</v>
      </c>
      <c r="S530" s="278" t="s">
        <v>52</v>
      </c>
      <c r="T530" s="278" t="s">
        <v>53</v>
      </c>
      <c r="U530" s="392" t="s">
        <v>53</v>
      </c>
      <c r="V530" s="333" t="s">
        <v>53</v>
      </c>
      <c r="W530" s="336" t="s">
        <v>52</v>
      </c>
      <c r="X530" s="335" t="s">
        <v>52</v>
      </c>
      <c r="Y530" s="335" t="s">
        <v>53</v>
      </c>
      <c r="Z530" s="335" t="s">
        <v>52</v>
      </c>
      <c r="AA530" s="278" t="s">
        <v>53</v>
      </c>
      <c r="AB530" s="335" t="s">
        <v>52</v>
      </c>
      <c r="AC530" s="331" t="s">
        <v>53</v>
      </c>
      <c r="AD530" s="278" t="s">
        <v>53</v>
      </c>
      <c r="AE530" s="278" t="s">
        <v>52</v>
      </c>
      <c r="AF530" s="335" t="s">
        <v>52</v>
      </c>
      <c r="AG530" s="335" t="s">
        <v>53</v>
      </c>
      <c r="AH530" s="335" t="s">
        <v>53</v>
      </c>
      <c r="AI530" s="278" t="s">
        <v>52</v>
      </c>
      <c r="AJ530" s="335" t="s">
        <v>52</v>
      </c>
      <c r="AK530" s="335" t="s">
        <v>53</v>
      </c>
      <c r="AL530" s="325" t="s">
        <v>53</v>
      </c>
      <c r="AM530" s="335" t="s">
        <v>53</v>
      </c>
      <c r="AN530" s="335" t="s">
        <v>53</v>
      </c>
      <c r="AO530" s="335" t="s">
        <v>53</v>
      </c>
      <c r="AP530" s="278" t="s">
        <v>53</v>
      </c>
      <c r="AQ530" s="335" t="s">
        <v>52</v>
      </c>
      <c r="AR530" s="335" t="s">
        <v>59</v>
      </c>
      <c r="AS530" s="335" t="s">
        <v>52</v>
      </c>
      <c r="AT530" s="335" t="s">
        <v>53</v>
      </c>
    </row>
    <row r="531" spans="1:46" ht="15">
      <c r="A531" s="387" t="s">
        <v>171</v>
      </c>
      <c r="B531" s="300">
        <f t="shared" si="275"/>
        <v>0.32500000000000001</v>
      </c>
      <c r="C531" s="375">
        <f t="shared" si="276"/>
        <v>13</v>
      </c>
      <c r="D531" s="388" cm="1">
        <f t="array" ref="D531">SUM(COUNTIFS(E531:AT531,{"Yes","No"}))</f>
        <v>40</v>
      </c>
      <c r="E531" s="335" t="s">
        <v>59</v>
      </c>
      <c r="F531" s="278" t="s">
        <v>52</v>
      </c>
      <c r="G531" s="335" t="s">
        <v>52</v>
      </c>
      <c r="H531" s="325" t="s">
        <v>53</v>
      </c>
      <c r="I531" s="335" t="s">
        <v>52</v>
      </c>
      <c r="J531" s="325" t="s">
        <v>53</v>
      </c>
      <c r="K531" s="278" t="s">
        <v>53</v>
      </c>
      <c r="L531" s="278" t="s">
        <v>53</v>
      </c>
      <c r="M531" s="278" t="s">
        <v>53</v>
      </c>
      <c r="N531" s="331" t="s">
        <v>52</v>
      </c>
      <c r="O531" s="278" t="s">
        <v>53</v>
      </c>
      <c r="P531" s="325" t="s">
        <v>53</v>
      </c>
      <c r="Q531" s="335" t="s">
        <v>52</v>
      </c>
      <c r="R531" s="335" t="s">
        <v>53</v>
      </c>
      <c r="S531" s="278" t="s">
        <v>52</v>
      </c>
      <c r="T531" s="278" t="s">
        <v>53</v>
      </c>
      <c r="U531" s="392" t="s">
        <v>53</v>
      </c>
      <c r="V531" s="333" t="s">
        <v>53</v>
      </c>
      <c r="W531" s="336" t="s">
        <v>52</v>
      </c>
      <c r="X531" s="335" t="s">
        <v>53</v>
      </c>
      <c r="Y531" s="335" t="s">
        <v>53</v>
      </c>
      <c r="Z531" s="335" t="s">
        <v>52</v>
      </c>
      <c r="AA531" s="278" t="s">
        <v>53</v>
      </c>
      <c r="AB531" s="335" t="s">
        <v>52</v>
      </c>
      <c r="AC531" s="331" t="s">
        <v>53</v>
      </c>
      <c r="AD531" s="278" t="s">
        <v>53</v>
      </c>
      <c r="AE531" s="325" t="s">
        <v>59</v>
      </c>
      <c r="AF531" s="335" t="s">
        <v>52</v>
      </c>
      <c r="AG531" s="335" t="s">
        <v>53</v>
      </c>
      <c r="AH531" s="335" t="s">
        <v>53</v>
      </c>
      <c r="AI531" s="325" t="s">
        <v>53</v>
      </c>
      <c r="AJ531" s="335" t="s">
        <v>53</v>
      </c>
      <c r="AK531" s="335" t="s">
        <v>53</v>
      </c>
      <c r="AL531" s="325" t="s">
        <v>53</v>
      </c>
      <c r="AM531" s="335" t="s">
        <v>53</v>
      </c>
      <c r="AN531" s="335" t="s">
        <v>52</v>
      </c>
      <c r="AO531" s="335" t="s">
        <v>53</v>
      </c>
      <c r="AP531" s="278" t="s">
        <v>53</v>
      </c>
      <c r="AQ531" s="335" t="s">
        <v>53</v>
      </c>
      <c r="AR531" s="335" t="s">
        <v>52</v>
      </c>
      <c r="AS531" s="335" t="s">
        <v>52</v>
      </c>
      <c r="AT531" s="335" t="s">
        <v>53</v>
      </c>
    </row>
    <row r="532" spans="1:46" ht="15">
      <c r="A532" s="387" t="s">
        <v>172</v>
      </c>
      <c r="B532" s="300">
        <f t="shared" si="275"/>
        <v>0.25</v>
      </c>
      <c r="C532" s="375">
        <f t="shared" si="276"/>
        <v>10</v>
      </c>
      <c r="D532" s="388" cm="1">
        <f t="array" ref="D532">SUM(COUNTIFS(E532:AT532,{"Yes","No"}))</f>
        <v>40</v>
      </c>
      <c r="E532" s="335" t="s">
        <v>59</v>
      </c>
      <c r="F532" s="278" t="s">
        <v>52</v>
      </c>
      <c r="G532" s="335" t="s">
        <v>53</v>
      </c>
      <c r="H532" s="325" t="s">
        <v>53</v>
      </c>
      <c r="I532" s="335" t="s">
        <v>52</v>
      </c>
      <c r="J532" s="325" t="s">
        <v>53</v>
      </c>
      <c r="K532" s="278" t="s">
        <v>53</v>
      </c>
      <c r="L532" s="278" t="s">
        <v>53</v>
      </c>
      <c r="M532" s="278" t="s">
        <v>53</v>
      </c>
      <c r="N532" s="331" t="s">
        <v>52</v>
      </c>
      <c r="O532" s="278" t="s">
        <v>53</v>
      </c>
      <c r="P532" s="325" t="s">
        <v>53</v>
      </c>
      <c r="Q532" s="335" t="s">
        <v>52</v>
      </c>
      <c r="R532" s="335" t="s">
        <v>53</v>
      </c>
      <c r="S532" s="278" t="s">
        <v>52</v>
      </c>
      <c r="T532" s="278" t="s">
        <v>53</v>
      </c>
      <c r="U532" s="392" t="s">
        <v>53</v>
      </c>
      <c r="V532" s="333" t="s">
        <v>53</v>
      </c>
      <c r="W532" s="336" t="s">
        <v>52</v>
      </c>
      <c r="X532" s="335" t="s">
        <v>53</v>
      </c>
      <c r="Y532" s="335" t="s">
        <v>53</v>
      </c>
      <c r="Z532" s="335" t="s">
        <v>52</v>
      </c>
      <c r="AA532" s="278" t="s">
        <v>53</v>
      </c>
      <c r="AB532" s="335" t="s">
        <v>52</v>
      </c>
      <c r="AC532" s="331" t="s">
        <v>53</v>
      </c>
      <c r="AD532" s="278" t="s">
        <v>53</v>
      </c>
      <c r="AE532" s="325" t="s">
        <v>59</v>
      </c>
      <c r="AF532" s="335" t="s">
        <v>52</v>
      </c>
      <c r="AG532" s="335" t="s">
        <v>53</v>
      </c>
      <c r="AH532" s="335" t="s">
        <v>53</v>
      </c>
      <c r="AI532" s="325" t="s">
        <v>53</v>
      </c>
      <c r="AJ532" s="335" t="s">
        <v>53</v>
      </c>
      <c r="AK532" s="335" t="s">
        <v>53</v>
      </c>
      <c r="AL532" s="325" t="s">
        <v>53</v>
      </c>
      <c r="AM532" s="335" t="s">
        <v>53</v>
      </c>
      <c r="AN532" s="335" t="s">
        <v>53</v>
      </c>
      <c r="AO532" s="335" t="s">
        <v>53</v>
      </c>
      <c r="AP532" s="278" t="s">
        <v>53</v>
      </c>
      <c r="AQ532" s="335" t="s">
        <v>53</v>
      </c>
      <c r="AR532" s="335" t="s">
        <v>53</v>
      </c>
      <c r="AS532" s="335" t="s">
        <v>52</v>
      </c>
      <c r="AT532" s="335" t="s">
        <v>53</v>
      </c>
    </row>
    <row r="533" spans="1:46" ht="15">
      <c r="A533" s="387" t="s">
        <v>507</v>
      </c>
      <c r="B533" s="300">
        <f t="shared" si="275"/>
        <v>0.29268292682926828</v>
      </c>
      <c r="C533" s="375">
        <f t="shared" si="276"/>
        <v>12</v>
      </c>
      <c r="D533" s="388" cm="1">
        <f t="array" ref="D533">SUM(COUNTIFS(E533:AT533,{"Yes","No"}))</f>
        <v>41</v>
      </c>
      <c r="E533" s="335" t="s">
        <v>59</v>
      </c>
      <c r="F533" s="278" t="s">
        <v>52</v>
      </c>
      <c r="G533" s="335" t="s">
        <v>53</v>
      </c>
      <c r="H533" s="325" t="s">
        <v>53</v>
      </c>
      <c r="I533" s="335" t="s">
        <v>52</v>
      </c>
      <c r="J533" s="325" t="s">
        <v>53</v>
      </c>
      <c r="K533" s="278" t="s">
        <v>53</v>
      </c>
      <c r="L533" s="278" t="s">
        <v>53</v>
      </c>
      <c r="M533" s="278" t="s">
        <v>53</v>
      </c>
      <c r="N533" s="331" t="s">
        <v>52</v>
      </c>
      <c r="O533" s="278" t="s">
        <v>53</v>
      </c>
      <c r="P533" s="325" t="s">
        <v>53</v>
      </c>
      <c r="Q533" s="335" t="s">
        <v>52</v>
      </c>
      <c r="R533" s="335" t="s">
        <v>53</v>
      </c>
      <c r="S533" s="278" t="s">
        <v>52</v>
      </c>
      <c r="T533" s="278" t="s">
        <v>53</v>
      </c>
      <c r="U533" s="392" t="s">
        <v>53</v>
      </c>
      <c r="V533" s="333" t="s">
        <v>53</v>
      </c>
      <c r="W533" s="336" t="s">
        <v>52</v>
      </c>
      <c r="X533" s="335" t="s">
        <v>53</v>
      </c>
      <c r="Y533" s="335" t="s">
        <v>53</v>
      </c>
      <c r="Z533" s="335" t="s">
        <v>52</v>
      </c>
      <c r="AA533" s="278" t="s">
        <v>53</v>
      </c>
      <c r="AB533" s="335" t="s">
        <v>52</v>
      </c>
      <c r="AC533" s="331" t="s">
        <v>53</v>
      </c>
      <c r="AD533" s="278" t="s">
        <v>53</v>
      </c>
      <c r="AE533" s="278" t="s">
        <v>52</v>
      </c>
      <c r="AF533" s="335" t="s">
        <v>52</v>
      </c>
      <c r="AG533" s="335" t="s">
        <v>53</v>
      </c>
      <c r="AH533" s="335" t="s">
        <v>53</v>
      </c>
      <c r="AI533" s="278" t="s">
        <v>52</v>
      </c>
      <c r="AJ533" s="335" t="s">
        <v>53</v>
      </c>
      <c r="AK533" s="335" t="s">
        <v>53</v>
      </c>
      <c r="AL533" s="325" t="s">
        <v>53</v>
      </c>
      <c r="AM533" s="335" t="s">
        <v>53</v>
      </c>
      <c r="AN533" s="335" t="s">
        <v>53</v>
      </c>
      <c r="AO533" s="335" t="s">
        <v>53</v>
      </c>
      <c r="AP533" s="278" t="s">
        <v>53</v>
      </c>
      <c r="AQ533" s="335" t="s">
        <v>53</v>
      </c>
      <c r="AR533" s="335" t="s">
        <v>53</v>
      </c>
      <c r="AS533" s="335" t="s">
        <v>52</v>
      </c>
      <c r="AT533" s="335" t="s">
        <v>53</v>
      </c>
    </row>
    <row r="534" spans="1:46" ht="15">
      <c r="A534" s="387" t="s">
        <v>508</v>
      </c>
      <c r="B534" s="300">
        <f t="shared" si="275"/>
        <v>0.34146341463414637</v>
      </c>
      <c r="C534" s="375">
        <f t="shared" si="276"/>
        <v>14</v>
      </c>
      <c r="D534" s="388" cm="1">
        <f t="array" ref="D534">SUM(COUNTIFS(E534:AT534,{"Yes","No"}))</f>
        <v>41</v>
      </c>
      <c r="E534" s="335" t="s">
        <v>59</v>
      </c>
      <c r="F534" s="278" t="s">
        <v>52</v>
      </c>
      <c r="G534" s="335" t="s">
        <v>53</v>
      </c>
      <c r="H534" s="325" t="s">
        <v>53</v>
      </c>
      <c r="I534" s="335" t="s">
        <v>52</v>
      </c>
      <c r="J534" s="325" t="s">
        <v>53</v>
      </c>
      <c r="K534" s="278" t="s">
        <v>53</v>
      </c>
      <c r="L534" s="278" t="s">
        <v>53</v>
      </c>
      <c r="M534" s="278" t="s">
        <v>53</v>
      </c>
      <c r="N534" s="331" t="s">
        <v>52</v>
      </c>
      <c r="O534" s="278" t="s">
        <v>53</v>
      </c>
      <c r="P534" s="325" t="s">
        <v>53</v>
      </c>
      <c r="Q534" s="335" t="s">
        <v>52</v>
      </c>
      <c r="R534" s="335" t="s">
        <v>53</v>
      </c>
      <c r="S534" s="278" t="s">
        <v>52</v>
      </c>
      <c r="T534" s="278" t="s">
        <v>53</v>
      </c>
      <c r="U534" s="392" t="s">
        <v>53</v>
      </c>
      <c r="V534" s="333" t="s">
        <v>53</v>
      </c>
      <c r="W534" s="336" t="s">
        <v>52</v>
      </c>
      <c r="X534" s="335" t="s">
        <v>52</v>
      </c>
      <c r="Y534" s="335" t="s">
        <v>53</v>
      </c>
      <c r="Z534" s="335" t="s">
        <v>52</v>
      </c>
      <c r="AA534" s="278" t="s">
        <v>53</v>
      </c>
      <c r="AB534" s="335" t="s">
        <v>52</v>
      </c>
      <c r="AC534" s="331" t="s">
        <v>53</v>
      </c>
      <c r="AD534" s="278" t="s">
        <v>53</v>
      </c>
      <c r="AE534" s="278" t="s">
        <v>52</v>
      </c>
      <c r="AF534" s="335" t="s">
        <v>52</v>
      </c>
      <c r="AG534" s="335" t="s">
        <v>53</v>
      </c>
      <c r="AH534" s="335" t="s">
        <v>53</v>
      </c>
      <c r="AI534" s="278" t="s">
        <v>52</v>
      </c>
      <c r="AJ534" s="335" t="s">
        <v>52</v>
      </c>
      <c r="AK534" s="335" t="s">
        <v>53</v>
      </c>
      <c r="AL534" s="325" t="s">
        <v>53</v>
      </c>
      <c r="AM534" s="335" t="s">
        <v>53</v>
      </c>
      <c r="AN534" s="335" t="s">
        <v>53</v>
      </c>
      <c r="AO534" s="335" t="s">
        <v>53</v>
      </c>
      <c r="AP534" s="278" t="s">
        <v>53</v>
      </c>
      <c r="AQ534" s="335" t="s">
        <v>53</v>
      </c>
      <c r="AR534" s="335" t="s">
        <v>53</v>
      </c>
      <c r="AS534" s="335" t="s">
        <v>52</v>
      </c>
      <c r="AT534" s="335" t="s">
        <v>53</v>
      </c>
    </row>
    <row r="535" spans="1:46" ht="15">
      <c r="A535" s="387" t="s">
        <v>509</v>
      </c>
      <c r="B535" s="300">
        <f t="shared" si="275"/>
        <v>0.31707317073170732</v>
      </c>
      <c r="C535" s="375">
        <f t="shared" si="276"/>
        <v>13</v>
      </c>
      <c r="D535" s="388" cm="1">
        <f t="array" ref="D535">SUM(COUNTIFS(E535:AT535,{"Yes","No"}))</f>
        <v>41</v>
      </c>
      <c r="E535" s="335" t="s">
        <v>59</v>
      </c>
      <c r="F535" s="278" t="s">
        <v>52</v>
      </c>
      <c r="G535" s="335" t="s">
        <v>53</v>
      </c>
      <c r="H535" s="325" t="s">
        <v>53</v>
      </c>
      <c r="I535" s="335" t="s">
        <v>52</v>
      </c>
      <c r="J535" s="325" t="s">
        <v>53</v>
      </c>
      <c r="K535" s="278" t="s">
        <v>53</v>
      </c>
      <c r="L535" s="278" t="s">
        <v>53</v>
      </c>
      <c r="M535" s="278" t="s">
        <v>53</v>
      </c>
      <c r="N535" s="331" t="s">
        <v>52</v>
      </c>
      <c r="O535" s="278" t="s">
        <v>53</v>
      </c>
      <c r="P535" s="325" t="s">
        <v>53</v>
      </c>
      <c r="Q535" s="335" t="s">
        <v>52</v>
      </c>
      <c r="R535" s="335" t="s">
        <v>53</v>
      </c>
      <c r="S535" s="278" t="s">
        <v>52</v>
      </c>
      <c r="T535" s="278" t="s">
        <v>53</v>
      </c>
      <c r="U535" s="392" t="s">
        <v>53</v>
      </c>
      <c r="V535" s="333" t="s">
        <v>53</v>
      </c>
      <c r="W535" s="336" t="s">
        <v>52</v>
      </c>
      <c r="X535" s="335" t="s">
        <v>52</v>
      </c>
      <c r="Y535" s="335" t="s">
        <v>53</v>
      </c>
      <c r="Z535" s="335" t="s">
        <v>52</v>
      </c>
      <c r="AA535" s="278" t="s">
        <v>53</v>
      </c>
      <c r="AB535" s="335" t="s">
        <v>52</v>
      </c>
      <c r="AC535" s="331" t="s">
        <v>53</v>
      </c>
      <c r="AD535" s="278" t="s">
        <v>53</v>
      </c>
      <c r="AE535" s="278" t="s">
        <v>52</v>
      </c>
      <c r="AF535" s="335" t="s">
        <v>52</v>
      </c>
      <c r="AG535" s="335" t="s">
        <v>53</v>
      </c>
      <c r="AH535" s="335" t="s">
        <v>53</v>
      </c>
      <c r="AI535" s="278" t="s">
        <v>52</v>
      </c>
      <c r="AJ535" s="335" t="s">
        <v>53</v>
      </c>
      <c r="AK535" s="335" t="s">
        <v>53</v>
      </c>
      <c r="AL535" s="325" t="s">
        <v>53</v>
      </c>
      <c r="AM535" s="335" t="s">
        <v>53</v>
      </c>
      <c r="AN535" s="335" t="s">
        <v>53</v>
      </c>
      <c r="AO535" s="335" t="s">
        <v>53</v>
      </c>
      <c r="AP535" s="278" t="s">
        <v>53</v>
      </c>
      <c r="AQ535" s="335" t="s">
        <v>53</v>
      </c>
      <c r="AR535" s="335" t="s">
        <v>53</v>
      </c>
      <c r="AS535" s="335" t="s">
        <v>52</v>
      </c>
      <c r="AT535" s="335" t="s">
        <v>53</v>
      </c>
    </row>
    <row r="536" spans="1:46" ht="15">
      <c r="A536" s="387" t="s">
        <v>176</v>
      </c>
      <c r="B536" s="300">
        <f t="shared" si="275"/>
        <v>0.31707317073170732</v>
      </c>
      <c r="C536" s="375">
        <f t="shared" si="276"/>
        <v>13</v>
      </c>
      <c r="D536" s="388" cm="1">
        <f t="array" ref="D536">SUM(COUNTIFS(E536:AT536,{"Yes","No"}))</f>
        <v>41</v>
      </c>
      <c r="E536" s="335" t="s">
        <v>59</v>
      </c>
      <c r="F536" s="278" t="s">
        <v>52</v>
      </c>
      <c r="G536" s="335" t="s">
        <v>53</v>
      </c>
      <c r="H536" s="325" t="s">
        <v>53</v>
      </c>
      <c r="I536" s="335" t="s">
        <v>52</v>
      </c>
      <c r="J536" s="325" t="s">
        <v>53</v>
      </c>
      <c r="K536" s="278" t="s">
        <v>53</v>
      </c>
      <c r="L536" s="278" t="s">
        <v>53</v>
      </c>
      <c r="M536" s="278" t="s">
        <v>53</v>
      </c>
      <c r="N536" s="331" t="s">
        <v>52</v>
      </c>
      <c r="O536" s="278" t="s">
        <v>53</v>
      </c>
      <c r="P536" s="325" t="s">
        <v>53</v>
      </c>
      <c r="Q536" s="335" t="s">
        <v>52</v>
      </c>
      <c r="R536" s="335" t="s">
        <v>53</v>
      </c>
      <c r="S536" s="278" t="s">
        <v>52</v>
      </c>
      <c r="T536" s="278" t="s">
        <v>53</v>
      </c>
      <c r="U536" s="392" t="s">
        <v>53</v>
      </c>
      <c r="V536" s="333" t="s">
        <v>53</v>
      </c>
      <c r="W536" s="336" t="s">
        <v>52</v>
      </c>
      <c r="X536" s="335" t="s">
        <v>52</v>
      </c>
      <c r="Y536" s="335" t="s">
        <v>53</v>
      </c>
      <c r="Z536" s="335" t="s">
        <v>52</v>
      </c>
      <c r="AA536" s="278" t="s">
        <v>53</v>
      </c>
      <c r="AB536" s="335" t="s">
        <v>52</v>
      </c>
      <c r="AC536" s="331" t="s">
        <v>53</v>
      </c>
      <c r="AD536" s="278" t="s">
        <v>53</v>
      </c>
      <c r="AE536" s="278" t="s">
        <v>52</v>
      </c>
      <c r="AF536" s="335" t="s">
        <v>52</v>
      </c>
      <c r="AG536" s="335" t="s">
        <v>53</v>
      </c>
      <c r="AH536" s="335" t="s">
        <v>53</v>
      </c>
      <c r="AI536" s="278" t="s">
        <v>52</v>
      </c>
      <c r="AJ536" s="335" t="s">
        <v>53</v>
      </c>
      <c r="AK536" s="335" t="s">
        <v>53</v>
      </c>
      <c r="AL536" s="325" t="s">
        <v>53</v>
      </c>
      <c r="AM536" s="335" t="s">
        <v>53</v>
      </c>
      <c r="AN536" s="335" t="s">
        <v>53</v>
      </c>
      <c r="AO536" s="335" t="s">
        <v>53</v>
      </c>
      <c r="AP536" s="278" t="s">
        <v>53</v>
      </c>
      <c r="AQ536" s="335" t="s">
        <v>53</v>
      </c>
      <c r="AR536" s="335" t="s">
        <v>53</v>
      </c>
      <c r="AS536" s="335" t="s">
        <v>52</v>
      </c>
      <c r="AT536" s="335" t="s">
        <v>53</v>
      </c>
    </row>
    <row r="537" spans="1:46" ht="15">
      <c r="A537" s="387" t="s">
        <v>177</v>
      </c>
      <c r="B537" s="300">
        <f t="shared" si="275"/>
        <v>0.3</v>
      </c>
      <c r="C537" s="375">
        <f t="shared" si="276"/>
        <v>12</v>
      </c>
      <c r="D537" s="388" cm="1">
        <f t="array" ref="D537">SUM(COUNTIFS(E537:AT537,{"Yes","No"}))</f>
        <v>40</v>
      </c>
      <c r="E537" s="335" t="s">
        <v>59</v>
      </c>
      <c r="F537" s="278" t="s">
        <v>52</v>
      </c>
      <c r="G537" s="335" t="s">
        <v>53</v>
      </c>
      <c r="H537" s="325" t="s">
        <v>53</v>
      </c>
      <c r="I537" s="335" t="s">
        <v>52</v>
      </c>
      <c r="J537" s="325" t="s">
        <v>53</v>
      </c>
      <c r="K537" s="278" t="s">
        <v>53</v>
      </c>
      <c r="L537" s="278" t="s">
        <v>53</v>
      </c>
      <c r="M537" s="278" t="s">
        <v>53</v>
      </c>
      <c r="N537" s="331" t="s">
        <v>52</v>
      </c>
      <c r="O537" s="278" t="s">
        <v>53</v>
      </c>
      <c r="P537" s="325" t="s">
        <v>53</v>
      </c>
      <c r="Q537" s="335" t="s">
        <v>52</v>
      </c>
      <c r="R537" s="335" t="s">
        <v>53</v>
      </c>
      <c r="S537" s="278" t="s">
        <v>52</v>
      </c>
      <c r="T537" s="278" t="s">
        <v>53</v>
      </c>
      <c r="U537" s="392" t="s">
        <v>53</v>
      </c>
      <c r="V537" s="333" t="s">
        <v>53</v>
      </c>
      <c r="W537" s="336" t="s">
        <v>52</v>
      </c>
      <c r="X537" s="335" t="s">
        <v>52</v>
      </c>
      <c r="Y537" s="335" t="s">
        <v>53</v>
      </c>
      <c r="Z537" s="335" t="s">
        <v>52</v>
      </c>
      <c r="AA537" s="278" t="s">
        <v>53</v>
      </c>
      <c r="AB537" s="335" t="s">
        <v>52</v>
      </c>
      <c r="AC537" s="331" t="s">
        <v>53</v>
      </c>
      <c r="AD537" s="278" t="s">
        <v>53</v>
      </c>
      <c r="AE537" s="325" t="s">
        <v>59</v>
      </c>
      <c r="AF537" s="335" t="s">
        <v>52</v>
      </c>
      <c r="AG537" s="335" t="s">
        <v>53</v>
      </c>
      <c r="AH537" s="335" t="s">
        <v>53</v>
      </c>
      <c r="AI537" s="278" t="s">
        <v>52</v>
      </c>
      <c r="AJ537" s="335" t="s">
        <v>53</v>
      </c>
      <c r="AK537" s="335" t="s">
        <v>53</v>
      </c>
      <c r="AL537" s="325" t="s">
        <v>53</v>
      </c>
      <c r="AM537" s="335" t="s">
        <v>53</v>
      </c>
      <c r="AN537" s="335" t="s">
        <v>53</v>
      </c>
      <c r="AO537" s="335" t="s">
        <v>53</v>
      </c>
      <c r="AP537" s="278" t="s">
        <v>53</v>
      </c>
      <c r="AQ537" s="335" t="s">
        <v>53</v>
      </c>
      <c r="AR537" s="335" t="s">
        <v>53</v>
      </c>
      <c r="AS537" s="335" t="s">
        <v>52</v>
      </c>
      <c r="AT537" s="335" t="s">
        <v>53</v>
      </c>
    </row>
    <row r="538" spans="1:46" ht="15">
      <c r="A538" s="387" t="s">
        <v>510</v>
      </c>
      <c r="B538" s="300">
        <f t="shared" si="275"/>
        <v>0.3</v>
      </c>
      <c r="C538" s="375">
        <f t="shared" si="276"/>
        <v>12</v>
      </c>
      <c r="D538" s="388" cm="1">
        <f t="array" ref="D538">SUM(COUNTIFS(E538:AT538,{"Yes","No"}))</f>
        <v>40</v>
      </c>
      <c r="E538" s="335" t="s">
        <v>59</v>
      </c>
      <c r="F538" s="278" t="s">
        <v>52</v>
      </c>
      <c r="G538" s="335" t="s">
        <v>53</v>
      </c>
      <c r="H538" s="325" t="s">
        <v>53</v>
      </c>
      <c r="I538" s="335" t="s">
        <v>52</v>
      </c>
      <c r="J538" s="325" t="s">
        <v>53</v>
      </c>
      <c r="K538" s="278" t="s">
        <v>53</v>
      </c>
      <c r="L538" s="278" t="s">
        <v>53</v>
      </c>
      <c r="M538" s="278" t="s">
        <v>53</v>
      </c>
      <c r="N538" s="331" t="s">
        <v>52</v>
      </c>
      <c r="O538" s="278" t="s">
        <v>53</v>
      </c>
      <c r="P538" s="325" t="s">
        <v>53</v>
      </c>
      <c r="Q538" s="335" t="s">
        <v>53</v>
      </c>
      <c r="R538" s="335" t="s">
        <v>53</v>
      </c>
      <c r="S538" s="278" t="s">
        <v>52</v>
      </c>
      <c r="T538" s="278" t="s">
        <v>53</v>
      </c>
      <c r="U538" s="392" t="s">
        <v>53</v>
      </c>
      <c r="V538" s="333" t="s">
        <v>53</v>
      </c>
      <c r="W538" s="336" t="s">
        <v>52</v>
      </c>
      <c r="X538" s="335" t="s">
        <v>52</v>
      </c>
      <c r="Y538" s="335" t="s">
        <v>53</v>
      </c>
      <c r="Z538" s="335" t="s">
        <v>52</v>
      </c>
      <c r="AA538" s="278" t="s">
        <v>53</v>
      </c>
      <c r="AB538" s="335" t="s">
        <v>52</v>
      </c>
      <c r="AC538" s="331" t="s">
        <v>53</v>
      </c>
      <c r="AD538" s="278" t="s">
        <v>53</v>
      </c>
      <c r="AE538" s="325" t="s">
        <v>59</v>
      </c>
      <c r="AF538" s="335" t="s">
        <v>52</v>
      </c>
      <c r="AG538" s="335" t="s">
        <v>53</v>
      </c>
      <c r="AH538" s="335" t="s">
        <v>53</v>
      </c>
      <c r="AI538" s="278" t="s">
        <v>52</v>
      </c>
      <c r="AJ538" s="335" t="s">
        <v>52</v>
      </c>
      <c r="AK538" s="335" t="s">
        <v>53</v>
      </c>
      <c r="AL538" s="325" t="s">
        <v>53</v>
      </c>
      <c r="AM538" s="335" t="s">
        <v>53</v>
      </c>
      <c r="AN538" s="335" t="s">
        <v>53</v>
      </c>
      <c r="AO538" s="335" t="s">
        <v>53</v>
      </c>
      <c r="AP538" s="278" t="s">
        <v>53</v>
      </c>
      <c r="AQ538" s="335" t="s">
        <v>53</v>
      </c>
      <c r="AR538" s="335" t="s">
        <v>53</v>
      </c>
      <c r="AS538" s="335" t="s">
        <v>52</v>
      </c>
      <c r="AT538" s="335" t="s">
        <v>53</v>
      </c>
    </row>
    <row r="539" spans="1:46" ht="15">
      <c r="A539" s="442" t="s">
        <v>511</v>
      </c>
      <c r="B539" s="300">
        <f t="shared" si="275"/>
        <v>0.30769230769230771</v>
      </c>
      <c r="C539" s="375">
        <f t="shared" si="276"/>
        <v>12</v>
      </c>
      <c r="D539" s="388" cm="1">
        <f t="array" ref="D539">SUM(COUNTIFS(E539:AT539,{"Yes","No"}))</f>
        <v>39</v>
      </c>
      <c r="E539" s="335" t="s">
        <v>59</v>
      </c>
      <c r="F539" s="278" t="s">
        <v>52</v>
      </c>
      <c r="G539" s="335" t="s">
        <v>53</v>
      </c>
      <c r="H539" s="325" t="s">
        <v>53</v>
      </c>
      <c r="I539" s="335" t="s">
        <v>52</v>
      </c>
      <c r="J539" s="325" t="s">
        <v>53</v>
      </c>
      <c r="K539" s="278" t="s">
        <v>53</v>
      </c>
      <c r="L539" s="278" t="s">
        <v>53</v>
      </c>
      <c r="M539" s="278" t="s">
        <v>53</v>
      </c>
      <c r="N539" s="331" t="s">
        <v>52</v>
      </c>
      <c r="O539" s="278" t="s">
        <v>53</v>
      </c>
      <c r="P539" s="325" t="s">
        <v>53</v>
      </c>
      <c r="Q539" s="335" t="s">
        <v>52</v>
      </c>
      <c r="R539" s="335" t="s">
        <v>53</v>
      </c>
      <c r="S539" s="278" t="s">
        <v>52</v>
      </c>
      <c r="T539" s="278" t="s">
        <v>53</v>
      </c>
      <c r="U539" s="392" t="s">
        <v>53</v>
      </c>
      <c r="V539" s="333" t="s">
        <v>53</v>
      </c>
      <c r="W539" s="336" t="s">
        <v>52</v>
      </c>
      <c r="X539" s="335" t="s">
        <v>52</v>
      </c>
      <c r="Y539" s="335" t="s">
        <v>52</v>
      </c>
      <c r="Z539" s="335" t="s">
        <v>52</v>
      </c>
      <c r="AA539" s="278" t="s">
        <v>53</v>
      </c>
      <c r="AB539" s="335" t="s">
        <v>52</v>
      </c>
      <c r="AC539" s="331" t="s">
        <v>53</v>
      </c>
      <c r="AD539" s="278" t="s">
        <v>53</v>
      </c>
      <c r="AE539" s="325" t="s">
        <v>59</v>
      </c>
      <c r="AF539" s="335" t="s">
        <v>53</v>
      </c>
      <c r="AG539" s="335" t="s">
        <v>53</v>
      </c>
      <c r="AH539" s="335" t="s">
        <v>53</v>
      </c>
      <c r="AI539" s="278" t="s">
        <v>52</v>
      </c>
      <c r="AJ539" s="335" t="s">
        <v>53</v>
      </c>
      <c r="AK539" s="335" t="s">
        <v>53</v>
      </c>
      <c r="AL539" s="325" t="s">
        <v>53</v>
      </c>
      <c r="AM539" s="335" t="s">
        <v>53</v>
      </c>
      <c r="AN539" s="335" t="s">
        <v>59</v>
      </c>
      <c r="AO539" s="335" t="s">
        <v>53</v>
      </c>
      <c r="AP539" s="278" t="s">
        <v>53</v>
      </c>
      <c r="AQ539" s="335" t="s">
        <v>53</v>
      </c>
      <c r="AR539" s="335" t="s">
        <v>53</v>
      </c>
      <c r="AS539" s="335" t="s">
        <v>52</v>
      </c>
      <c r="AT539" s="335" t="s">
        <v>53</v>
      </c>
    </row>
    <row r="540" spans="1:46" ht="21" customHeight="1">
      <c r="A540" s="431" t="s">
        <v>516</v>
      </c>
      <c r="B540" s="383"/>
      <c r="C540" s="383"/>
      <c r="D540" s="384"/>
      <c r="E540" s="383"/>
      <c r="F540" s="383"/>
      <c r="G540" s="383"/>
      <c r="H540" s="383"/>
      <c r="I540" s="383"/>
      <c r="J540" s="383"/>
      <c r="K540" s="383"/>
      <c r="L540" s="383"/>
      <c r="M540" s="383"/>
      <c r="N540" s="383"/>
      <c r="O540" s="383"/>
      <c r="P540" s="383"/>
      <c r="Q540" s="383"/>
      <c r="R540" s="383"/>
      <c r="S540" s="383"/>
      <c r="T540" s="383"/>
      <c r="U540" s="383"/>
      <c r="V540" s="384"/>
      <c r="W540" s="383"/>
      <c r="X540" s="383"/>
      <c r="Y540" s="383"/>
      <c r="Z540" s="383"/>
      <c r="AA540" s="383"/>
      <c r="AB540" s="383"/>
      <c r="AC540" s="383"/>
      <c r="AD540" s="383"/>
      <c r="AE540" s="386"/>
      <c r="AF540" s="383"/>
      <c r="AG540" s="383"/>
      <c r="AH540" s="383"/>
      <c r="AI540" s="383"/>
      <c r="AJ540" s="383"/>
      <c r="AK540" s="383"/>
      <c r="AL540" s="383"/>
      <c r="AM540" s="383"/>
      <c r="AN540" s="383"/>
      <c r="AO540" s="383"/>
      <c r="AP540" s="383"/>
      <c r="AQ540" s="383"/>
      <c r="AR540" s="383"/>
      <c r="AS540" s="383"/>
      <c r="AT540" s="383"/>
    </row>
    <row r="541" spans="1:46" ht="15.95" customHeight="1">
      <c r="A541" s="387" t="s">
        <v>189</v>
      </c>
      <c r="B541" s="300">
        <f>C541/D541</f>
        <v>0.1951219512195122</v>
      </c>
      <c r="C541" s="375">
        <f t="shared" ref="C541:C545" si="277">COUNTIF(E541:AT541,"Yes")</f>
        <v>8</v>
      </c>
      <c r="D541" s="388" cm="1">
        <f t="array" ref="D541">SUM(COUNTIFS(E541:AT541,{"Yes","No"}))</f>
        <v>41</v>
      </c>
      <c r="E541" s="335" t="s">
        <v>53</v>
      </c>
      <c r="F541" s="278" t="s">
        <v>53</v>
      </c>
      <c r="G541" s="335" t="s">
        <v>53</v>
      </c>
      <c r="H541" s="325" t="s">
        <v>53</v>
      </c>
      <c r="I541" s="335" t="s">
        <v>53</v>
      </c>
      <c r="J541" s="325" t="s">
        <v>53</v>
      </c>
      <c r="K541" s="325" t="s">
        <v>53</v>
      </c>
      <c r="L541" s="278" t="s">
        <v>52</v>
      </c>
      <c r="M541" s="325" t="s">
        <v>53</v>
      </c>
      <c r="N541" s="331" t="s">
        <v>52</v>
      </c>
      <c r="O541" s="278" t="s">
        <v>53</v>
      </c>
      <c r="P541" s="325" t="s">
        <v>53</v>
      </c>
      <c r="Q541" s="335" t="s">
        <v>53</v>
      </c>
      <c r="R541" s="335" t="s">
        <v>53</v>
      </c>
      <c r="S541" s="325" t="s">
        <v>53</v>
      </c>
      <c r="T541" s="278" t="s">
        <v>53</v>
      </c>
      <c r="U541" s="392" t="s">
        <v>53</v>
      </c>
      <c r="V541" s="333" t="s">
        <v>53</v>
      </c>
      <c r="W541" s="336" t="s">
        <v>53</v>
      </c>
      <c r="X541" s="335" t="s">
        <v>52</v>
      </c>
      <c r="Y541" s="335" t="s">
        <v>53</v>
      </c>
      <c r="Z541" s="335" t="s">
        <v>53</v>
      </c>
      <c r="AA541" s="325" t="s">
        <v>53</v>
      </c>
      <c r="AB541" s="335" t="s">
        <v>53</v>
      </c>
      <c r="AC541" s="278" t="s">
        <v>52</v>
      </c>
      <c r="AD541" s="278" t="s">
        <v>53</v>
      </c>
      <c r="AE541" s="278" t="s">
        <v>58</v>
      </c>
      <c r="AF541" s="335" t="s">
        <v>53</v>
      </c>
      <c r="AG541" s="335" t="s">
        <v>53</v>
      </c>
      <c r="AH541" s="335" t="s">
        <v>53</v>
      </c>
      <c r="AI541" s="278" t="s">
        <v>52</v>
      </c>
      <c r="AJ541" s="335" t="s">
        <v>52</v>
      </c>
      <c r="AK541" s="335" t="s">
        <v>53</v>
      </c>
      <c r="AL541" s="325" t="s">
        <v>53</v>
      </c>
      <c r="AM541" s="335" t="s">
        <v>53</v>
      </c>
      <c r="AN541" s="335" t="s">
        <v>53</v>
      </c>
      <c r="AO541" s="335" t="s">
        <v>53</v>
      </c>
      <c r="AP541" s="278" t="s">
        <v>52</v>
      </c>
      <c r="AQ541" s="335" t="s">
        <v>53</v>
      </c>
      <c r="AR541" s="335" t="s">
        <v>53</v>
      </c>
      <c r="AS541" s="335" t="s">
        <v>52</v>
      </c>
      <c r="AT541" s="335" t="s">
        <v>53</v>
      </c>
    </row>
    <row r="542" spans="1:46" ht="15.95" customHeight="1">
      <c r="A542" s="387" t="s">
        <v>60</v>
      </c>
      <c r="B542" s="300">
        <f>C542/D542</f>
        <v>0.33333333333333331</v>
      </c>
      <c r="C542" s="375">
        <f t="shared" si="277"/>
        <v>13</v>
      </c>
      <c r="D542" s="388" cm="1">
        <f t="array" ref="D542">SUM(COUNTIFS(E542:AT542,{"Yes","No"}))</f>
        <v>39</v>
      </c>
      <c r="E542" s="335" t="s">
        <v>53</v>
      </c>
      <c r="F542" s="278" t="s">
        <v>53</v>
      </c>
      <c r="G542" s="335" t="s">
        <v>52</v>
      </c>
      <c r="H542" s="325" t="s">
        <v>53</v>
      </c>
      <c r="I542" s="335" t="s">
        <v>53</v>
      </c>
      <c r="J542" s="325" t="s">
        <v>53</v>
      </c>
      <c r="K542" s="325" t="s">
        <v>53</v>
      </c>
      <c r="L542" s="325" t="s">
        <v>59</v>
      </c>
      <c r="M542" s="278" t="s">
        <v>52</v>
      </c>
      <c r="N542" s="331" t="s">
        <v>52</v>
      </c>
      <c r="O542" s="278" t="s">
        <v>53</v>
      </c>
      <c r="P542" s="325" t="s">
        <v>53</v>
      </c>
      <c r="Q542" s="335" t="s">
        <v>53</v>
      </c>
      <c r="R542" s="335" t="s">
        <v>53</v>
      </c>
      <c r="S542" s="278" t="s">
        <v>52</v>
      </c>
      <c r="T542" s="278" t="s">
        <v>53</v>
      </c>
      <c r="U542" s="392" t="s">
        <v>53</v>
      </c>
      <c r="V542" s="333" t="s">
        <v>53</v>
      </c>
      <c r="W542" s="336" t="s">
        <v>52</v>
      </c>
      <c r="X542" s="335" t="s">
        <v>52</v>
      </c>
      <c r="Y542" s="335" t="s">
        <v>53</v>
      </c>
      <c r="Z542" s="335" t="s">
        <v>53</v>
      </c>
      <c r="AA542" s="325" t="s">
        <v>53</v>
      </c>
      <c r="AB542" s="335" t="s">
        <v>53</v>
      </c>
      <c r="AC542" s="278" t="s">
        <v>52</v>
      </c>
      <c r="AD542" s="278" t="s">
        <v>53</v>
      </c>
      <c r="AE542" s="278" t="s">
        <v>58</v>
      </c>
      <c r="AF542" s="335" t="s">
        <v>52</v>
      </c>
      <c r="AG542" s="335" t="s">
        <v>53</v>
      </c>
      <c r="AH542" s="335" t="s">
        <v>52</v>
      </c>
      <c r="AI542" s="278" t="s">
        <v>52</v>
      </c>
      <c r="AJ542" s="335" t="s">
        <v>59</v>
      </c>
      <c r="AK542" s="335" t="s">
        <v>53</v>
      </c>
      <c r="AL542" s="325" t="s">
        <v>53</v>
      </c>
      <c r="AM542" s="335" t="s">
        <v>53</v>
      </c>
      <c r="AN542" s="335" t="s">
        <v>53</v>
      </c>
      <c r="AO542" s="335" t="s">
        <v>53</v>
      </c>
      <c r="AP542" s="278" t="s">
        <v>52</v>
      </c>
      <c r="AQ542" s="335" t="s">
        <v>52</v>
      </c>
      <c r="AR542" s="335" t="s">
        <v>53</v>
      </c>
      <c r="AS542" s="335" t="s">
        <v>52</v>
      </c>
      <c r="AT542" s="335" t="s">
        <v>53</v>
      </c>
    </row>
    <row r="543" spans="1:46" ht="15.95" customHeight="1">
      <c r="A543" s="387" t="s">
        <v>57</v>
      </c>
      <c r="B543" s="300">
        <f>C543/D543</f>
        <v>0.46153846153846156</v>
      </c>
      <c r="C543" s="375">
        <f t="shared" si="277"/>
        <v>18</v>
      </c>
      <c r="D543" s="388" cm="1">
        <f t="array" ref="D543">SUM(COUNTIFS(E543:AT543,{"Yes","No"}))</f>
        <v>39</v>
      </c>
      <c r="E543" s="335" t="s">
        <v>53</v>
      </c>
      <c r="F543" s="278" t="s">
        <v>53</v>
      </c>
      <c r="G543" s="335" t="s">
        <v>53</v>
      </c>
      <c r="H543" s="325" t="s">
        <v>53</v>
      </c>
      <c r="I543" s="335" t="s">
        <v>53</v>
      </c>
      <c r="J543" s="325" t="s">
        <v>53</v>
      </c>
      <c r="K543" s="325" t="s">
        <v>53</v>
      </c>
      <c r="L543" s="325" t="s">
        <v>59</v>
      </c>
      <c r="M543" s="278" t="s">
        <v>52</v>
      </c>
      <c r="N543" s="331" t="s">
        <v>52</v>
      </c>
      <c r="O543" s="278" t="s">
        <v>52</v>
      </c>
      <c r="P543" s="278" t="s">
        <v>52</v>
      </c>
      <c r="Q543" s="335" t="s">
        <v>53</v>
      </c>
      <c r="R543" s="335" t="s">
        <v>52</v>
      </c>
      <c r="S543" s="278" t="s">
        <v>52</v>
      </c>
      <c r="T543" s="278" t="s">
        <v>52</v>
      </c>
      <c r="U543" s="392" t="s">
        <v>53</v>
      </c>
      <c r="V543" s="333" t="s">
        <v>53</v>
      </c>
      <c r="W543" s="336" t="s">
        <v>52</v>
      </c>
      <c r="X543" s="335" t="s">
        <v>52</v>
      </c>
      <c r="Y543" s="335" t="s">
        <v>53</v>
      </c>
      <c r="Z543" s="335" t="s">
        <v>52</v>
      </c>
      <c r="AA543" s="325" t="s">
        <v>53</v>
      </c>
      <c r="AB543" s="335" t="s">
        <v>53</v>
      </c>
      <c r="AC543" s="278" t="s">
        <v>52</v>
      </c>
      <c r="AD543" s="325" t="s">
        <v>59</v>
      </c>
      <c r="AE543" s="278" t="s">
        <v>58</v>
      </c>
      <c r="AF543" s="335" t="s">
        <v>52</v>
      </c>
      <c r="AG543" s="335" t="s">
        <v>53</v>
      </c>
      <c r="AH543" s="335" t="s">
        <v>52</v>
      </c>
      <c r="AI543" s="278" t="s">
        <v>52</v>
      </c>
      <c r="AJ543" s="335" t="s">
        <v>52</v>
      </c>
      <c r="AK543" s="335" t="s">
        <v>53</v>
      </c>
      <c r="AL543" s="325" t="s">
        <v>53</v>
      </c>
      <c r="AM543" s="335" t="s">
        <v>53</v>
      </c>
      <c r="AN543" s="335" t="s">
        <v>53</v>
      </c>
      <c r="AO543" s="335" t="s">
        <v>53</v>
      </c>
      <c r="AP543" s="278" t="s">
        <v>52</v>
      </c>
      <c r="AQ543" s="335" t="s">
        <v>52</v>
      </c>
      <c r="AR543" s="335" t="s">
        <v>53</v>
      </c>
      <c r="AS543" s="335" t="s">
        <v>52</v>
      </c>
      <c r="AT543" s="335" t="s">
        <v>53</v>
      </c>
    </row>
    <row r="544" spans="1:46" ht="15.95" customHeight="1">
      <c r="A544" s="387" t="s">
        <v>61</v>
      </c>
      <c r="B544" s="300">
        <f>C544/D544</f>
        <v>0.57499999999999996</v>
      </c>
      <c r="C544" s="375">
        <f t="shared" si="277"/>
        <v>23</v>
      </c>
      <c r="D544" s="388" cm="1">
        <f t="array" ref="D544">SUM(COUNTIFS(E544:AT544,{"Yes","No"}))</f>
        <v>40</v>
      </c>
      <c r="E544" s="335" t="s">
        <v>52</v>
      </c>
      <c r="F544" s="278" t="s">
        <v>53</v>
      </c>
      <c r="G544" s="335" t="s">
        <v>52</v>
      </c>
      <c r="H544" s="278" t="s">
        <v>52</v>
      </c>
      <c r="I544" s="335" t="s">
        <v>53</v>
      </c>
      <c r="J544" s="325" t="s">
        <v>53</v>
      </c>
      <c r="K544" s="325" t="s">
        <v>53</v>
      </c>
      <c r="L544" s="325" t="s">
        <v>59</v>
      </c>
      <c r="M544" s="278" t="s">
        <v>52</v>
      </c>
      <c r="N544" s="331" t="s">
        <v>52</v>
      </c>
      <c r="O544" s="278" t="s">
        <v>52</v>
      </c>
      <c r="P544" s="278" t="s">
        <v>52</v>
      </c>
      <c r="Q544" s="335" t="s">
        <v>53</v>
      </c>
      <c r="R544" s="335" t="s">
        <v>52</v>
      </c>
      <c r="S544" s="278" t="s">
        <v>52</v>
      </c>
      <c r="T544" s="278" t="s">
        <v>52</v>
      </c>
      <c r="U544" s="392" t="s">
        <v>53</v>
      </c>
      <c r="V544" s="333" t="s">
        <v>53</v>
      </c>
      <c r="W544" s="336" t="s">
        <v>52</v>
      </c>
      <c r="X544" s="335" t="s">
        <v>52</v>
      </c>
      <c r="Y544" s="335" t="s">
        <v>53</v>
      </c>
      <c r="Z544" s="335" t="s">
        <v>52</v>
      </c>
      <c r="AA544" s="325" t="s">
        <v>53</v>
      </c>
      <c r="AB544" s="335" t="s">
        <v>53</v>
      </c>
      <c r="AC544" s="278" t="s">
        <v>52</v>
      </c>
      <c r="AD544" s="278" t="s">
        <v>52</v>
      </c>
      <c r="AE544" s="278" t="s">
        <v>58</v>
      </c>
      <c r="AF544" s="335" t="s">
        <v>52</v>
      </c>
      <c r="AG544" s="335" t="s">
        <v>53</v>
      </c>
      <c r="AH544" s="335" t="s">
        <v>52</v>
      </c>
      <c r="AI544" s="278" t="s">
        <v>52</v>
      </c>
      <c r="AJ544" s="335" t="s">
        <v>52</v>
      </c>
      <c r="AK544" s="335" t="s">
        <v>53</v>
      </c>
      <c r="AL544" s="325" t="s">
        <v>53</v>
      </c>
      <c r="AM544" s="335" t="s">
        <v>53</v>
      </c>
      <c r="AN544" s="335" t="s">
        <v>53</v>
      </c>
      <c r="AO544" s="335" t="s">
        <v>53</v>
      </c>
      <c r="AP544" s="278" t="s">
        <v>52</v>
      </c>
      <c r="AQ544" s="335" t="s">
        <v>52</v>
      </c>
      <c r="AR544" s="335" t="s">
        <v>52</v>
      </c>
      <c r="AS544" s="335" t="s">
        <v>52</v>
      </c>
      <c r="AT544" s="335" t="s">
        <v>53</v>
      </c>
    </row>
    <row r="545" spans="1:46" ht="15">
      <c r="A545" s="442" t="s">
        <v>188</v>
      </c>
      <c r="B545" s="300">
        <f>C545/D545</f>
        <v>0.5714285714285714</v>
      </c>
      <c r="C545" s="375">
        <f t="shared" si="277"/>
        <v>24</v>
      </c>
      <c r="D545" s="388" cm="1">
        <f t="array" ref="D545">SUM(COUNTIFS(E545:AT545,{"Yes","No"}))</f>
        <v>42</v>
      </c>
      <c r="E545" s="329" t="str">
        <f t="shared" ref="E545:AT545" si="278">IF(COUNTIF(E541:E544,"Yes")&gt;0,"Yes","No")</f>
        <v>Yes</v>
      </c>
      <c r="F545" s="329" t="str">
        <f t="shared" si="278"/>
        <v>No</v>
      </c>
      <c r="G545" s="329" t="str">
        <f t="shared" si="278"/>
        <v>Yes</v>
      </c>
      <c r="H545" s="329" t="str">
        <f t="shared" si="278"/>
        <v>Yes</v>
      </c>
      <c r="I545" s="329" t="str">
        <f t="shared" si="278"/>
        <v>No</v>
      </c>
      <c r="J545" s="329" t="str">
        <f t="shared" si="278"/>
        <v>No</v>
      </c>
      <c r="K545" s="329" t="str">
        <f t="shared" si="278"/>
        <v>No</v>
      </c>
      <c r="L545" s="329" t="str">
        <f t="shared" si="278"/>
        <v>Yes</v>
      </c>
      <c r="M545" s="329" t="str">
        <f t="shared" si="278"/>
        <v>Yes</v>
      </c>
      <c r="N545" s="329" t="str">
        <f t="shared" si="278"/>
        <v>Yes</v>
      </c>
      <c r="O545" s="329" t="str">
        <f t="shared" si="278"/>
        <v>Yes</v>
      </c>
      <c r="P545" s="329" t="str">
        <f t="shared" si="278"/>
        <v>Yes</v>
      </c>
      <c r="Q545" s="329" t="str">
        <f t="shared" si="278"/>
        <v>No</v>
      </c>
      <c r="R545" s="329" t="str">
        <f t="shared" si="278"/>
        <v>Yes</v>
      </c>
      <c r="S545" s="329" t="str">
        <f t="shared" si="278"/>
        <v>Yes</v>
      </c>
      <c r="T545" s="329" t="str">
        <f t="shared" si="278"/>
        <v>Yes</v>
      </c>
      <c r="U545" s="527" t="str">
        <f t="shared" si="278"/>
        <v>No</v>
      </c>
      <c r="V545" s="330" t="str">
        <f t="shared" si="278"/>
        <v>No</v>
      </c>
      <c r="W545" s="528" t="str">
        <f t="shared" si="278"/>
        <v>Yes</v>
      </c>
      <c r="X545" s="329" t="str">
        <f t="shared" si="278"/>
        <v>Yes</v>
      </c>
      <c r="Y545" s="329" t="str">
        <f t="shared" si="278"/>
        <v>No</v>
      </c>
      <c r="Z545" s="329" t="str">
        <f t="shared" si="278"/>
        <v>Yes</v>
      </c>
      <c r="AA545" s="329" t="str">
        <f t="shared" si="278"/>
        <v>No</v>
      </c>
      <c r="AB545" s="329" t="str">
        <f t="shared" si="278"/>
        <v>No</v>
      </c>
      <c r="AC545" s="329" t="str">
        <f t="shared" si="278"/>
        <v>Yes</v>
      </c>
      <c r="AD545" s="329" t="str">
        <f t="shared" si="278"/>
        <v>Yes</v>
      </c>
      <c r="AE545" s="329" t="str">
        <f t="shared" si="278"/>
        <v>No</v>
      </c>
      <c r="AF545" s="329" t="str">
        <f t="shared" si="278"/>
        <v>Yes</v>
      </c>
      <c r="AG545" s="329" t="str">
        <f t="shared" si="278"/>
        <v>No</v>
      </c>
      <c r="AH545" s="329" t="str">
        <f t="shared" si="278"/>
        <v>Yes</v>
      </c>
      <c r="AI545" s="329" t="str">
        <f t="shared" si="278"/>
        <v>Yes</v>
      </c>
      <c r="AJ545" s="329" t="str">
        <f t="shared" si="278"/>
        <v>Yes</v>
      </c>
      <c r="AK545" s="329" t="str">
        <f t="shared" si="278"/>
        <v>No</v>
      </c>
      <c r="AL545" s="329" t="str">
        <f t="shared" si="278"/>
        <v>No</v>
      </c>
      <c r="AM545" s="329" t="str">
        <f t="shared" si="278"/>
        <v>No</v>
      </c>
      <c r="AN545" s="329" t="str">
        <f t="shared" si="278"/>
        <v>No</v>
      </c>
      <c r="AO545" s="329" t="str">
        <f t="shared" si="278"/>
        <v>No</v>
      </c>
      <c r="AP545" s="329" t="str">
        <f t="shared" si="278"/>
        <v>Yes</v>
      </c>
      <c r="AQ545" s="329" t="str">
        <f t="shared" si="278"/>
        <v>Yes</v>
      </c>
      <c r="AR545" s="329" t="str">
        <f t="shared" si="278"/>
        <v>Yes</v>
      </c>
      <c r="AS545" s="329" t="str">
        <f t="shared" si="278"/>
        <v>Yes</v>
      </c>
      <c r="AT545" s="329" t="str">
        <f t="shared" si="278"/>
        <v>No</v>
      </c>
    </row>
    <row r="546" spans="1:46" ht="20.25" customHeight="1">
      <c r="A546" s="431" t="s">
        <v>517</v>
      </c>
      <c r="B546" s="383"/>
      <c r="C546" s="383"/>
      <c r="D546" s="384"/>
      <c r="E546" s="383"/>
      <c r="F546" s="383"/>
      <c r="G546" s="383"/>
      <c r="H546" s="383"/>
      <c r="I546" s="383"/>
      <c r="J546" s="383"/>
      <c r="K546" s="383"/>
      <c r="L546" s="383"/>
      <c r="M546" s="383"/>
      <c r="N546" s="383"/>
      <c r="O546" s="383"/>
      <c r="P546" s="383"/>
      <c r="Q546" s="383"/>
      <c r="R546" s="383"/>
      <c r="S546" s="383"/>
      <c r="T546" s="383"/>
      <c r="U546" s="383"/>
      <c r="V546" s="384"/>
      <c r="W546" s="383"/>
      <c r="X546" s="383"/>
      <c r="Y546" s="383"/>
      <c r="Z546" s="383"/>
      <c r="AA546" s="383"/>
      <c r="AB546" s="383"/>
      <c r="AC546" s="383"/>
      <c r="AD546" s="383"/>
      <c r="AE546" s="386"/>
      <c r="AF546" s="383"/>
      <c r="AG546" s="383"/>
      <c r="AH546" s="383"/>
      <c r="AI546" s="383"/>
      <c r="AJ546" s="383"/>
      <c r="AK546" s="383"/>
      <c r="AL546" s="383"/>
      <c r="AM546" s="383"/>
      <c r="AN546" s="383"/>
      <c r="AO546" s="383"/>
      <c r="AP546" s="383"/>
      <c r="AQ546" s="383"/>
      <c r="AR546" s="383"/>
      <c r="AS546" s="383"/>
      <c r="AT546" s="383"/>
    </row>
    <row r="547" spans="1:46" ht="24.75" customHeight="1">
      <c r="A547" s="387" t="s">
        <v>194</v>
      </c>
      <c r="B547" s="300">
        <f>C547/D547</f>
        <v>0.31707317073170732</v>
      </c>
      <c r="C547" s="375">
        <f t="shared" ref="C547:C550" si="279">COUNTIF(E547:AT547,"Yes")</f>
        <v>13</v>
      </c>
      <c r="D547" s="388" cm="1">
        <f t="array" ref="D547">SUM(COUNTIFS(E547:AT547,{"Yes","No"}))</f>
        <v>41</v>
      </c>
      <c r="E547" s="325" t="s">
        <v>59</v>
      </c>
      <c r="F547" s="278" t="s">
        <v>53</v>
      </c>
      <c r="G547" s="325" t="s">
        <v>53</v>
      </c>
      <c r="H547" s="325" t="s">
        <v>53</v>
      </c>
      <c r="I547" s="325" t="s">
        <v>52</v>
      </c>
      <c r="J547" s="325" t="s">
        <v>53</v>
      </c>
      <c r="K547" s="278" t="s">
        <v>53</v>
      </c>
      <c r="L547" s="278" t="s">
        <v>52</v>
      </c>
      <c r="M547" s="278" t="s">
        <v>52</v>
      </c>
      <c r="N547" s="325" t="s">
        <v>53</v>
      </c>
      <c r="O547" s="278" t="s">
        <v>52</v>
      </c>
      <c r="P547" s="325" t="s">
        <v>53</v>
      </c>
      <c r="Q547" s="325" t="s">
        <v>53</v>
      </c>
      <c r="R547" s="325" t="s">
        <v>52</v>
      </c>
      <c r="S547" s="325" t="s">
        <v>53</v>
      </c>
      <c r="T547" s="278" t="s">
        <v>52</v>
      </c>
      <c r="U547" s="392" t="s">
        <v>53</v>
      </c>
      <c r="V547" s="333" t="s">
        <v>53</v>
      </c>
      <c r="W547" s="323" t="s">
        <v>53</v>
      </c>
      <c r="X547" s="325" t="s">
        <v>53</v>
      </c>
      <c r="Y547" s="325" t="s">
        <v>52</v>
      </c>
      <c r="Z547" s="325" t="s">
        <v>53</v>
      </c>
      <c r="AA547" s="278" t="s">
        <v>53</v>
      </c>
      <c r="AB547" s="325" t="s">
        <v>53</v>
      </c>
      <c r="AC547" s="278" t="s">
        <v>52</v>
      </c>
      <c r="AD547" s="278" t="s">
        <v>52</v>
      </c>
      <c r="AE547" s="331" t="s">
        <v>53</v>
      </c>
      <c r="AF547" s="325" t="s">
        <v>53</v>
      </c>
      <c r="AG547" s="325" t="s">
        <v>53</v>
      </c>
      <c r="AH547" s="325" t="s">
        <v>53</v>
      </c>
      <c r="AI547" s="325" t="s">
        <v>53</v>
      </c>
      <c r="AJ547" s="325" t="s">
        <v>53</v>
      </c>
      <c r="AK547" s="325" t="s">
        <v>52</v>
      </c>
      <c r="AL547" s="278" t="s">
        <v>52</v>
      </c>
      <c r="AM547" s="325" t="s">
        <v>53</v>
      </c>
      <c r="AN547" s="325" t="s">
        <v>53</v>
      </c>
      <c r="AO547" s="325" t="s">
        <v>53</v>
      </c>
      <c r="AP547" s="278" t="s">
        <v>52</v>
      </c>
      <c r="AQ547" s="325" t="s">
        <v>53</v>
      </c>
      <c r="AR547" s="325" t="s">
        <v>52</v>
      </c>
      <c r="AS547" s="325" t="s">
        <v>53</v>
      </c>
      <c r="AT547" s="325" t="s">
        <v>53</v>
      </c>
    </row>
    <row r="548" spans="1:46" ht="23.25" customHeight="1">
      <c r="A548" s="387" t="s">
        <v>114</v>
      </c>
      <c r="B548" s="300">
        <f>C548/D548</f>
        <v>0.2</v>
      </c>
      <c r="C548" s="375">
        <f t="shared" si="279"/>
        <v>8</v>
      </c>
      <c r="D548" s="388" cm="1">
        <f t="array" ref="D548">SUM(COUNTIFS(E548:AT548,{"Yes","No"}))</f>
        <v>40</v>
      </c>
      <c r="E548" s="325" t="s">
        <v>59</v>
      </c>
      <c r="F548" s="278" t="s">
        <v>53</v>
      </c>
      <c r="G548" s="325" t="s">
        <v>53</v>
      </c>
      <c r="H548" s="278" t="s">
        <v>52</v>
      </c>
      <c r="I548" s="325" t="s">
        <v>52</v>
      </c>
      <c r="J548" s="325" t="s">
        <v>53</v>
      </c>
      <c r="K548" s="278" t="s">
        <v>53</v>
      </c>
      <c r="L548" s="278" t="s">
        <v>53</v>
      </c>
      <c r="M548" s="278" t="s">
        <v>52</v>
      </c>
      <c r="N548" s="325" t="s">
        <v>53</v>
      </c>
      <c r="O548" s="278" t="s">
        <v>53</v>
      </c>
      <c r="P548" s="325" t="s">
        <v>53</v>
      </c>
      <c r="Q548" s="325" t="s">
        <v>53</v>
      </c>
      <c r="R548" s="325" t="s">
        <v>53</v>
      </c>
      <c r="S548" s="325" t="s">
        <v>53</v>
      </c>
      <c r="T548" s="278" t="s">
        <v>53</v>
      </c>
      <c r="U548" s="392" t="s">
        <v>53</v>
      </c>
      <c r="V548" s="333" t="s">
        <v>53</v>
      </c>
      <c r="W548" s="323" t="s">
        <v>53</v>
      </c>
      <c r="X548" s="325" t="s">
        <v>53</v>
      </c>
      <c r="Y548" s="325" t="s">
        <v>52</v>
      </c>
      <c r="Z548" s="325" t="s">
        <v>53</v>
      </c>
      <c r="AA548" s="278" t="s">
        <v>53</v>
      </c>
      <c r="AB548" s="325" t="s">
        <v>53</v>
      </c>
      <c r="AC548" s="278" t="s">
        <v>52</v>
      </c>
      <c r="AD548" s="278" t="s">
        <v>53</v>
      </c>
      <c r="AE548" s="331" t="s">
        <v>53</v>
      </c>
      <c r="AF548" s="325" t="s">
        <v>53</v>
      </c>
      <c r="AG548" s="325" t="s">
        <v>53</v>
      </c>
      <c r="AH548" s="325" t="s">
        <v>52</v>
      </c>
      <c r="AI548" s="325" t="s">
        <v>53</v>
      </c>
      <c r="AJ548" s="325" t="s">
        <v>53</v>
      </c>
      <c r="AK548" s="325" t="s">
        <v>53</v>
      </c>
      <c r="AL548" s="278" t="s">
        <v>52</v>
      </c>
      <c r="AM548" s="325" t="s">
        <v>53</v>
      </c>
      <c r="AN548" s="325" t="s">
        <v>53</v>
      </c>
      <c r="AO548" s="325" t="s">
        <v>53</v>
      </c>
      <c r="AP548" s="278" t="s">
        <v>52</v>
      </c>
      <c r="AQ548" s="325" t="s">
        <v>53</v>
      </c>
      <c r="AR548" s="325" t="s">
        <v>59</v>
      </c>
      <c r="AS548" s="325" t="s">
        <v>53</v>
      </c>
      <c r="AT548" s="325" t="s">
        <v>53</v>
      </c>
    </row>
    <row r="549" spans="1:46" ht="28.5" customHeight="1">
      <c r="A549" s="595" t="s">
        <v>518</v>
      </c>
      <c r="B549" s="300">
        <f>C549/D549</f>
        <v>0.13513513513513514</v>
      </c>
      <c r="C549" s="375">
        <f t="shared" si="279"/>
        <v>5</v>
      </c>
      <c r="D549" s="596" cm="1">
        <f t="array" ref="D549">SUM(COUNTIFS(E549:AT549,{"Yes","No"}))</f>
        <v>37</v>
      </c>
      <c r="E549" s="597" t="s">
        <v>59</v>
      </c>
      <c r="F549" s="597" t="s">
        <v>53</v>
      </c>
      <c r="G549" s="597" t="s">
        <v>53</v>
      </c>
      <c r="H549" s="598" t="s">
        <v>53</v>
      </c>
      <c r="I549" s="598" t="s">
        <v>53</v>
      </c>
      <c r="J549" s="598" t="s">
        <v>53</v>
      </c>
      <c r="K549" s="597" t="s">
        <v>53</v>
      </c>
      <c r="L549" s="597" t="s">
        <v>53</v>
      </c>
      <c r="M549" s="597" t="s">
        <v>53</v>
      </c>
      <c r="N549" s="597" t="s">
        <v>53</v>
      </c>
      <c r="O549" s="597" t="s">
        <v>53</v>
      </c>
      <c r="P549" s="598" t="s">
        <v>53</v>
      </c>
      <c r="Q549" s="598" t="s">
        <v>53</v>
      </c>
      <c r="R549" s="597" t="s">
        <v>53</v>
      </c>
      <c r="S549" s="598" t="s">
        <v>53</v>
      </c>
      <c r="T549" s="597" t="s">
        <v>53</v>
      </c>
      <c r="U549" s="599" t="s">
        <v>52</v>
      </c>
      <c r="V549" s="600"/>
      <c r="W549" s="601" t="s">
        <v>53</v>
      </c>
      <c r="X549" s="597" t="s">
        <v>53</v>
      </c>
      <c r="Y549" s="598" t="s">
        <v>59</v>
      </c>
      <c r="Z549" s="598" t="s">
        <v>53</v>
      </c>
      <c r="AA549" s="597" t="s">
        <v>53</v>
      </c>
      <c r="AB549" s="598" t="s">
        <v>53</v>
      </c>
      <c r="AC549" s="602" t="s">
        <v>53</v>
      </c>
      <c r="AD549" s="597" t="s">
        <v>52</v>
      </c>
      <c r="AE549" s="602" t="s">
        <v>53</v>
      </c>
      <c r="AF549" s="597" t="s">
        <v>53</v>
      </c>
      <c r="AG549" s="597" t="s">
        <v>53</v>
      </c>
      <c r="AH549" s="598" t="s">
        <v>53</v>
      </c>
      <c r="AI549" s="598" t="s">
        <v>53</v>
      </c>
      <c r="AJ549" s="597" t="s">
        <v>52</v>
      </c>
      <c r="AK549" s="598" t="s">
        <v>53</v>
      </c>
      <c r="AL549" s="598" t="s">
        <v>53</v>
      </c>
      <c r="AM549" s="597" t="s">
        <v>52</v>
      </c>
      <c r="AN549" s="597" t="s">
        <v>59</v>
      </c>
      <c r="AO549" s="597" t="s">
        <v>53</v>
      </c>
      <c r="AP549" s="597" t="s">
        <v>53</v>
      </c>
      <c r="AQ549" s="598" t="s">
        <v>53</v>
      </c>
      <c r="AR549" s="598" t="s">
        <v>52</v>
      </c>
      <c r="AS549" s="597" t="s">
        <v>53</v>
      </c>
      <c r="AT549" s="597" t="s">
        <v>59</v>
      </c>
    </row>
    <row r="550" spans="1:46" ht="27.75" customHeight="1">
      <c r="A550" s="426" t="s">
        <v>519</v>
      </c>
      <c r="B550" s="300">
        <f>C550/D550</f>
        <v>0.23529411764705882</v>
      </c>
      <c r="C550" s="375">
        <f t="shared" si="279"/>
        <v>4</v>
      </c>
      <c r="D550" s="388" cm="1">
        <f t="array" ref="D550">SUM(COUNTIFS(E550:AT550,{"Yes","No"}))</f>
        <v>17</v>
      </c>
      <c r="E550" s="325" t="s">
        <v>59</v>
      </c>
      <c r="F550" s="325" t="s">
        <v>58</v>
      </c>
      <c r="G550" s="325" t="s">
        <v>58</v>
      </c>
      <c r="H550" s="325" t="s">
        <v>53</v>
      </c>
      <c r="I550" s="325" t="s">
        <v>53</v>
      </c>
      <c r="J550" s="325" t="s">
        <v>58</v>
      </c>
      <c r="K550" s="325" t="s">
        <v>58</v>
      </c>
      <c r="L550" s="278" t="s">
        <v>52</v>
      </c>
      <c r="M550" s="278" t="s">
        <v>53</v>
      </c>
      <c r="N550" s="325" t="s">
        <v>53</v>
      </c>
      <c r="O550" s="278" t="s">
        <v>53</v>
      </c>
      <c r="P550" s="325" t="s">
        <v>53</v>
      </c>
      <c r="Q550" s="325" t="s">
        <v>58</v>
      </c>
      <c r="R550" s="325" t="s">
        <v>52</v>
      </c>
      <c r="S550" s="325" t="s">
        <v>58</v>
      </c>
      <c r="T550" s="278" t="s">
        <v>53</v>
      </c>
      <c r="U550" s="392" t="s">
        <v>58</v>
      </c>
      <c r="V550" s="332" t="s">
        <v>58</v>
      </c>
      <c r="W550" s="323" t="s">
        <v>58</v>
      </c>
      <c r="X550" s="325" t="s">
        <v>58</v>
      </c>
      <c r="Y550" s="325" t="s">
        <v>52</v>
      </c>
      <c r="Z550" s="325" t="s">
        <v>58</v>
      </c>
      <c r="AA550" s="325" t="s">
        <v>58</v>
      </c>
      <c r="AB550" s="325" t="s">
        <v>58</v>
      </c>
      <c r="AC550" s="331" t="s">
        <v>53</v>
      </c>
      <c r="AD550" s="325" t="s">
        <v>59</v>
      </c>
      <c r="AE550" s="331" t="s">
        <v>53</v>
      </c>
      <c r="AF550" s="325" t="s">
        <v>53</v>
      </c>
      <c r="AG550" s="325" t="s">
        <v>58</v>
      </c>
      <c r="AH550" s="325" t="s">
        <v>58</v>
      </c>
      <c r="AI550" s="325" t="s">
        <v>58</v>
      </c>
      <c r="AJ550" s="325" t="s">
        <v>53</v>
      </c>
      <c r="AK550" s="325" t="s">
        <v>52</v>
      </c>
      <c r="AL550" s="325" t="s">
        <v>53</v>
      </c>
      <c r="AM550" s="325" t="s">
        <v>58</v>
      </c>
      <c r="AN550" s="325" t="s">
        <v>58</v>
      </c>
      <c r="AO550" s="325" t="s">
        <v>58</v>
      </c>
      <c r="AP550" s="278" t="s">
        <v>53</v>
      </c>
      <c r="AQ550" s="325" t="s">
        <v>58</v>
      </c>
      <c r="AR550" s="325" t="s">
        <v>58</v>
      </c>
      <c r="AS550" s="325" t="s">
        <v>58</v>
      </c>
      <c r="AT550" s="325" t="s">
        <v>58</v>
      </c>
    </row>
    <row r="551" spans="1:46" ht="26.25" customHeight="1">
      <c r="A551" s="552" t="s">
        <v>520</v>
      </c>
      <c r="B551" s="443"/>
      <c r="C551" s="443"/>
      <c r="D551" s="444"/>
      <c r="E551" s="443"/>
      <c r="F551" s="443"/>
      <c r="G551" s="443"/>
      <c r="H551" s="443"/>
      <c r="I551" s="443"/>
      <c r="J551" s="443"/>
      <c r="K551" s="443"/>
      <c r="L551" s="443"/>
      <c r="M551" s="443"/>
      <c r="N551" s="443"/>
      <c r="O551" s="443"/>
      <c r="P551" s="443"/>
      <c r="Q551" s="443"/>
      <c r="R551" s="443"/>
      <c r="S551" s="443"/>
      <c r="T551" s="443"/>
      <c r="U551" s="443"/>
      <c r="V551" s="444"/>
      <c r="W551" s="443"/>
      <c r="X551" s="443"/>
      <c r="Y551" s="443"/>
      <c r="Z551" s="443"/>
      <c r="AA551" s="443"/>
      <c r="AB551" s="443"/>
      <c r="AC551" s="443"/>
      <c r="AD551" s="443"/>
      <c r="AE551" s="445"/>
      <c r="AF551" s="443"/>
      <c r="AG551" s="443"/>
      <c r="AH551" s="443"/>
      <c r="AI551" s="443"/>
      <c r="AJ551" s="443"/>
      <c r="AK551" s="443"/>
      <c r="AL551" s="443"/>
      <c r="AM551" s="443"/>
      <c r="AN551" s="443"/>
      <c r="AO551" s="443"/>
      <c r="AP551" s="443"/>
      <c r="AQ551" s="443"/>
      <c r="AR551" s="443"/>
      <c r="AS551" s="443"/>
      <c r="AT551" s="443"/>
    </row>
    <row r="552" spans="1:46" ht="18" customHeight="1">
      <c r="A552" s="387" t="s">
        <v>147</v>
      </c>
      <c r="B552" s="300">
        <f t="shared" ref="B552:B564" si="280">C552/D552</f>
        <v>1</v>
      </c>
      <c r="C552" s="375">
        <f t="shared" ref="C552:C564" si="281">COUNTIF(E552:AT552,"Yes")</f>
        <v>42</v>
      </c>
      <c r="D552" s="388" cm="1">
        <f t="array" ref="D552">SUM(COUNTIFS(E552:AT552,{"Yes","No"}))</f>
        <v>42</v>
      </c>
      <c r="E552" s="335" t="s">
        <v>52</v>
      </c>
      <c r="F552" s="278" t="s">
        <v>52</v>
      </c>
      <c r="G552" s="335" t="s">
        <v>52</v>
      </c>
      <c r="H552" s="278" t="s">
        <v>52</v>
      </c>
      <c r="I552" s="335" t="s">
        <v>52</v>
      </c>
      <c r="J552" s="278" t="s">
        <v>52</v>
      </c>
      <c r="K552" s="278" t="s">
        <v>52</v>
      </c>
      <c r="L552" s="278" t="s">
        <v>52</v>
      </c>
      <c r="M552" s="278" t="s">
        <v>52</v>
      </c>
      <c r="N552" s="331" t="s">
        <v>52</v>
      </c>
      <c r="O552" s="278" t="s">
        <v>52</v>
      </c>
      <c r="P552" s="278" t="s">
        <v>52</v>
      </c>
      <c r="Q552" s="335" t="s">
        <v>52</v>
      </c>
      <c r="R552" s="335" t="s">
        <v>52</v>
      </c>
      <c r="S552" s="278" t="s">
        <v>52</v>
      </c>
      <c r="T552" s="278" t="s">
        <v>52</v>
      </c>
      <c r="U552" s="392" t="s">
        <v>52</v>
      </c>
      <c r="V552" s="332" t="s">
        <v>52</v>
      </c>
      <c r="W552" s="336" t="s">
        <v>52</v>
      </c>
      <c r="X552" s="335" t="s">
        <v>52</v>
      </c>
      <c r="Y552" s="335" t="s">
        <v>52</v>
      </c>
      <c r="Z552" s="335" t="s">
        <v>52</v>
      </c>
      <c r="AA552" s="278" t="s">
        <v>52</v>
      </c>
      <c r="AB552" s="335" t="s">
        <v>52</v>
      </c>
      <c r="AC552" s="278" t="s">
        <v>52</v>
      </c>
      <c r="AD552" s="278" t="s">
        <v>52</v>
      </c>
      <c r="AE552" s="278" t="s">
        <v>52</v>
      </c>
      <c r="AF552" s="335" t="s">
        <v>52</v>
      </c>
      <c r="AG552" s="335" t="s">
        <v>52</v>
      </c>
      <c r="AH552" s="335" t="s">
        <v>52</v>
      </c>
      <c r="AI552" s="278" t="s">
        <v>52</v>
      </c>
      <c r="AJ552" s="335" t="s">
        <v>52</v>
      </c>
      <c r="AK552" s="335" t="s">
        <v>52</v>
      </c>
      <c r="AL552" s="278" t="s">
        <v>52</v>
      </c>
      <c r="AM552" s="335" t="s">
        <v>52</v>
      </c>
      <c r="AN552" s="335" t="s">
        <v>52</v>
      </c>
      <c r="AO552" s="335" t="s">
        <v>52</v>
      </c>
      <c r="AP552" s="278" t="s">
        <v>52</v>
      </c>
      <c r="AQ552" s="335" t="s">
        <v>52</v>
      </c>
      <c r="AR552" s="335" t="s">
        <v>52</v>
      </c>
      <c r="AS552" s="335" t="s">
        <v>52</v>
      </c>
      <c r="AT552" s="335" t="s">
        <v>52</v>
      </c>
    </row>
    <row r="553" spans="1:46" ht="15.95" customHeight="1">
      <c r="A553" s="387" t="s">
        <v>121</v>
      </c>
      <c r="B553" s="300">
        <f t="shared" si="280"/>
        <v>0.95238095238095233</v>
      </c>
      <c r="C553" s="375">
        <f t="shared" si="281"/>
        <v>40</v>
      </c>
      <c r="D553" s="388" cm="1">
        <f t="array" ref="D553">SUM(COUNTIFS(E553:AT553,{"Yes","No"}))</f>
        <v>42</v>
      </c>
      <c r="E553" s="335" t="s">
        <v>52</v>
      </c>
      <c r="F553" s="278" t="s">
        <v>52</v>
      </c>
      <c r="G553" s="335" t="s">
        <v>52</v>
      </c>
      <c r="H553" s="278" t="s">
        <v>52</v>
      </c>
      <c r="I553" s="335" t="s">
        <v>52</v>
      </c>
      <c r="J553" s="278" t="s">
        <v>52</v>
      </c>
      <c r="K553" s="278" t="s">
        <v>52</v>
      </c>
      <c r="L553" s="278" t="s">
        <v>52</v>
      </c>
      <c r="M553" s="278" t="s">
        <v>52</v>
      </c>
      <c r="N553" s="331" t="s">
        <v>52</v>
      </c>
      <c r="O553" s="278" t="s">
        <v>52</v>
      </c>
      <c r="P553" s="325" t="s">
        <v>53</v>
      </c>
      <c r="Q553" s="335" t="s">
        <v>52</v>
      </c>
      <c r="R553" s="335" t="s">
        <v>52</v>
      </c>
      <c r="S553" s="278" t="s">
        <v>52</v>
      </c>
      <c r="T553" s="278" t="s">
        <v>52</v>
      </c>
      <c r="U553" s="392" t="s">
        <v>52</v>
      </c>
      <c r="V553" s="332" t="s">
        <v>52</v>
      </c>
      <c r="W553" s="336" t="s">
        <v>53</v>
      </c>
      <c r="X553" s="335" t="s">
        <v>52</v>
      </c>
      <c r="Y553" s="335" t="s">
        <v>52</v>
      </c>
      <c r="Z553" s="335" t="s">
        <v>52</v>
      </c>
      <c r="AA553" s="278" t="s">
        <v>52</v>
      </c>
      <c r="AB553" s="335" t="s">
        <v>52</v>
      </c>
      <c r="AC553" s="278" t="s">
        <v>52</v>
      </c>
      <c r="AD553" s="278" t="s">
        <v>52</v>
      </c>
      <c r="AE553" s="278" t="s">
        <v>52</v>
      </c>
      <c r="AF553" s="335" t="s">
        <v>52</v>
      </c>
      <c r="AG553" s="335" t="s">
        <v>52</v>
      </c>
      <c r="AH553" s="335" t="s">
        <v>52</v>
      </c>
      <c r="AI553" s="278" t="s">
        <v>52</v>
      </c>
      <c r="AJ553" s="335" t="s">
        <v>52</v>
      </c>
      <c r="AK553" s="335" t="s">
        <v>52</v>
      </c>
      <c r="AL553" s="278" t="s">
        <v>52</v>
      </c>
      <c r="AM553" s="335" t="s">
        <v>52</v>
      </c>
      <c r="AN553" s="335" t="s">
        <v>52</v>
      </c>
      <c r="AO553" s="335" t="s">
        <v>52</v>
      </c>
      <c r="AP553" s="278" t="s">
        <v>52</v>
      </c>
      <c r="AQ553" s="335" t="s">
        <v>52</v>
      </c>
      <c r="AR553" s="335" t="s">
        <v>52</v>
      </c>
      <c r="AS553" s="335" t="s">
        <v>52</v>
      </c>
      <c r="AT553" s="335" t="s">
        <v>52</v>
      </c>
    </row>
    <row r="554" spans="1:46" ht="15.95" customHeight="1">
      <c r="A554" s="387" t="s">
        <v>122</v>
      </c>
      <c r="B554" s="300">
        <f t="shared" si="280"/>
        <v>1</v>
      </c>
      <c r="C554" s="375">
        <f t="shared" si="281"/>
        <v>42</v>
      </c>
      <c r="D554" s="388" cm="1">
        <f t="array" ref="D554">SUM(COUNTIFS(E554:AT554,{"Yes","No"}))</f>
        <v>42</v>
      </c>
      <c r="E554" s="335" t="s">
        <v>52</v>
      </c>
      <c r="F554" s="278" t="s">
        <v>52</v>
      </c>
      <c r="G554" s="335" t="s">
        <v>52</v>
      </c>
      <c r="H554" s="278" t="s">
        <v>52</v>
      </c>
      <c r="I554" s="335" t="s">
        <v>52</v>
      </c>
      <c r="J554" s="278" t="s">
        <v>52</v>
      </c>
      <c r="K554" s="278" t="s">
        <v>52</v>
      </c>
      <c r="L554" s="278" t="s">
        <v>52</v>
      </c>
      <c r="M554" s="278" t="s">
        <v>52</v>
      </c>
      <c r="N554" s="331" t="s">
        <v>52</v>
      </c>
      <c r="O554" s="278" t="s">
        <v>52</v>
      </c>
      <c r="P554" s="278" t="s">
        <v>52</v>
      </c>
      <c r="Q554" s="335" t="s">
        <v>52</v>
      </c>
      <c r="R554" s="335" t="s">
        <v>52</v>
      </c>
      <c r="S554" s="278" t="s">
        <v>52</v>
      </c>
      <c r="T554" s="278" t="s">
        <v>52</v>
      </c>
      <c r="U554" s="392" t="s">
        <v>52</v>
      </c>
      <c r="V554" s="332" t="s">
        <v>52</v>
      </c>
      <c r="W554" s="336" t="s">
        <v>52</v>
      </c>
      <c r="X554" s="335" t="s">
        <v>52</v>
      </c>
      <c r="Y554" s="335" t="s">
        <v>52</v>
      </c>
      <c r="Z554" s="335" t="s">
        <v>52</v>
      </c>
      <c r="AA554" s="278" t="s">
        <v>52</v>
      </c>
      <c r="AB554" s="335" t="s">
        <v>52</v>
      </c>
      <c r="AC554" s="278" t="s">
        <v>52</v>
      </c>
      <c r="AD554" s="278" t="s">
        <v>52</v>
      </c>
      <c r="AE554" s="278" t="s">
        <v>52</v>
      </c>
      <c r="AF554" s="335" t="s">
        <v>52</v>
      </c>
      <c r="AG554" s="335" t="s">
        <v>52</v>
      </c>
      <c r="AH554" s="335" t="s">
        <v>52</v>
      </c>
      <c r="AI554" s="278" t="s">
        <v>52</v>
      </c>
      <c r="AJ554" s="335" t="s">
        <v>52</v>
      </c>
      <c r="AK554" s="335" t="s">
        <v>52</v>
      </c>
      <c r="AL554" s="278" t="s">
        <v>52</v>
      </c>
      <c r="AM554" s="335" t="s">
        <v>52</v>
      </c>
      <c r="AN554" s="335" t="s">
        <v>52</v>
      </c>
      <c r="AO554" s="335" t="s">
        <v>52</v>
      </c>
      <c r="AP554" s="278" t="s">
        <v>52</v>
      </c>
      <c r="AQ554" s="335" t="s">
        <v>52</v>
      </c>
      <c r="AR554" s="335" t="s">
        <v>52</v>
      </c>
      <c r="AS554" s="335" t="s">
        <v>52</v>
      </c>
      <c r="AT554" s="335" t="s">
        <v>52</v>
      </c>
    </row>
    <row r="555" spans="1:46" ht="15.95" customHeight="1">
      <c r="A555" s="387" t="s">
        <v>158</v>
      </c>
      <c r="B555" s="300">
        <f t="shared" si="280"/>
        <v>0.95238095238095233</v>
      </c>
      <c r="C555" s="375">
        <f t="shared" si="281"/>
        <v>40</v>
      </c>
      <c r="D555" s="388" cm="1">
        <f t="array" ref="D555">SUM(COUNTIFS(E555:AT555,{"Yes","No"}))</f>
        <v>42</v>
      </c>
      <c r="E555" s="335" t="s">
        <v>52</v>
      </c>
      <c r="F555" s="278" t="s">
        <v>52</v>
      </c>
      <c r="G555" s="335" t="s">
        <v>52</v>
      </c>
      <c r="H555" s="278" t="s">
        <v>52</v>
      </c>
      <c r="I555" s="335" t="s">
        <v>52</v>
      </c>
      <c r="J555" s="278" t="s">
        <v>52</v>
      </c>
      <c r="K555" s="278" t="s">
        <v>52</v>
      </c>
      <c r="L555" s="278" t="s">
        <v>52</v>
      </c>
      <c r="M555" s="278" t="s">
        <v>52</v>
      </c>
      <c r="N555" s="331" t="s">
        <v>52</v>
      </c>
      <c r="O555" s="278" t="s">
        <v>52</v>
      </c>
      <c r="P555" s="278" t="s">
        <v>52</v>
      </c>
      <c r="Q555" s="335" t="s">
        <v>52</v>
      </c>
      <c r="R555" s="335" t="s">
        <v>53</v>
      </c>
      <c r="S555" s="278" t="s">
        <v>52</v>
      </c>
      <c r="T555" s="278" t="s">
        <v>52</v>
      </c>
      <c r="U555" s="392" t="s">
        <v>52</v>
      </c>
      <c r="V555" s="332" t="s">
        <v>52</v>
      </c>
      <c r="W555" s="336" t="s">
        <v>53</v>
      </c>
      <c r="X555" s="335" t="s">
        <v>52</v>
      </c>
      <c r="Y555" s="335" t="s">
        <v>52</v>
      </c>
      <c r="Z555" s="335" t="s">
        <v>52</v>
      </c>
      <c r="AA555" s="278" t="s">
        <v>52</v>
      </c>
      <c r="AB555" s="335" t="s">
        <v>52</v>
      </c>
      <c r="AC555" s="278" t="s">
        <v>52</v>
      </c>
      <c r="AD555" s="278" t="s">
        <v>52</v>
      </c>
      <c r="AE555" s="278" t="s">
        <v>52</v>
      </c>
      <c r="AF555" s="335" t="s">
        <v>52</v>
      </c>
      <c r="AG555" s="335" t="s">
        <v>52</v>
      </c>
      <c r="AH555" s="335" t="s">
        <v>52</v>
      </c>
      <c r="AI555" s="278" t="s">
        <v>52</v>
      </c>
      <c r="AJ555" s="335" t="s">
        <v>52</v>
      </c>
      <c r="AK555" s="335" t="s">
        <v>52</v>
      </c>
      <c r="AL555" s="278" t="s">
        <v>52</v>
      </c>
      <c r="AM555" s="335" t="s">
        <v>52</v>
      </c>
      <c r="AN555" s="335" t="s">
        <v>52</v>
      </c>
      <c r="AO555" s="335" t="s">
        <v>52</v>
      </c>
      <c r="AP555" s="278" t="s">
        <v>52</v>
      </c>
      <c r="AQ555" s="335" t="s">
        <v>52</v>
      </c>
      <c r="AR555" s="335" t="s">
        <v>52</v>
      </c>
      <c r="AS555" s="335" t="s">
        <v>52</v>
      </c>
      <c r="AT555" s="335" t="s">
        <v>52</v>
      </c>
    </row>
    <row r="556" spans="1:46" ht="15.95" customHeight="1">
      <c r="A556" s="387" t="s">
        <v>201</v>
      </c>
      <c r="B556" s="300">
        <f t="shared" si="280"/>
        <v>0.97619047619047616</v>
      </c>
      <c r="C556" s="375">
        <f t="shared" si="281"/>
        <v>41</v>
      </c>
      <c r="D556" s="388" cm="1">
        <f t="array" ref="D556">SUM(COUNTIFS(E556:AT556,{"Yes","No"}))</f>
        <v>42</v>
      </c>
      <c r="E556" s="335" t="s">
        <v>52</v>
      </c>
      <c r="F556" s="278" t="s">
        <v>52</v>
      </c>
      <c r="G556" s="335" t="s">
        <v>52</v>
      </c>
      <c r="H556" s="278" t="s">
        <v>52</v>
      </c>
      <c r="I556" s="335" t="s">
        <v>52</v>
      </c>
      <c r="J556" s="278" t="s">
        <v>52</v>
      </c>
      <c r="K556" s="278" t="s">
        <v>52</v>
      </c>
      <c r="L556" s="278" t="s">
        <v>52</v>
      </c>
      <c r="M556" s="278" t="s">
        <v>52</v>
      </c>
      <c r="N556" s="331" t="s">
        <v>52</v>
      </c>
      <c r="O556" s="278" t="s">
        <v>52</v>
      </c>
      <c r="P556" s="278" t="s">
        <v>52</v>
      </c>
      <c r="Q556" s="335" t="s">
        <v>52</v>
      </c>
      <c r="R556" s="335" t="s">
        <v>53</v>
      </c>
      <c r="S556" s="278" t="s">
        <v>52</v>
      </c>
      <c r="T556" s="278" t="s">
        <v>52</v>
      </c>
      <c r="U556" s="392" t="s">
        <v>52</v>
      </c>
      <c r="V556" s="332" t="s">
        <v>52</v>
      </c>
      <c r="W556" s="336" t="s">
        <v>52</v>
      </c>
      <c r="X556" s="335" t="s">
        <v>52</v>
      </c>
      <c r="Y556" s="335" t="s">
        <v>52</v>
      </c>
      <c r="Z556" s="335" t="s">
        <v>52</v>
      </c>
      <c r="AA556" s="278" t="s">
        <v>52</v>
      </c>
      <c r="AB556" s="335" t="s">
        <v>52</v>
      </c>
      <c r="AC556" s="278" t="s">
        <v>52</v>
      </c>
      <c r="AD556" s="278" t="s">
        <v>52</v>
      </c>
      <c r="AE556" s="278" t="s">
        <v>52</v>
      </c>
      <c r="AF556" s="335" t="s">
        <v>52</v>
      </c>
      <c r="AG556" s="335" t="s">
        <v>52</v>
      </c>
      <c r="AH556" s="335" t="s">
        <v>52</v>
      </c>
      <c r="AI556" s="278" t="s">
        <v>52</v>
      </c>
      <c r="AJ556" s="335" t="s">
        <v>52</v>
      </c>
      <c r="AK556" s="335" t="s">
        <v>52</v>
      </c>
      <c r="AL556" s="278" t="s">
        <v>52</v>
      </c>
      <c r="AM556" s="335" t="s">
        <v>52</v>
      </c>
      <c r="AN556" s="335" t="s">
        <v>52</v>
      </c>
      <c r="AO556" s="335" t="s">
        <v>52</v>
      </c>
      <c r="AP556" s="278" t="s">
        <v>52</v>
      </c>
      <c r="AQ556" s="335" t="s">
        <v>52</v>
      </c>
      <c r="AR556" s="335" t="s">
        <v>52</v>
      </c>
      <c r="AS556" s="335" t="s">
        <v>52</v>
      </c>
      <c r="AT556" s="335" t="s">
        <v>52</v>
      </c>
    </row>
    <row r="557" spans="1:46" ht="15.95" customHeight="1">
      <c r="A557" s="387" t="s">
        <v>202</v>
      </c>
      <c r="B557" s="300">
        <f t="shared" si="280"/>
        <v>0.66666666666666663</v>
      </c>
      <c r="C557" s="375">
        <f t="shared" si="281"/>
        <v>28</v>
      </c>
      <c r="D557" s="388" cm="1">
        <f t="array" ref="D557">SUM(COUNTIFS(E557:AT557,{"Yes","No"}))</f>
        <v>42</v>
      </c>
      <c r="E557" s="335" t="s">
        <v>53</v>
      </c>
      <c r="F557" s="278" t="s">
        <v>52</v>
      </c>
      <c r="G557" s="335" t="s">
        <v>53</v>
      </c>
      <c r="H557" s="325" t="s">
        <v>53</v>
      </c>
      <c r="I557" s="335" t="s">
        <v>52</v>
      </c>
      <c r="J557" s="278" t="s">
        <v>52</v>
      </c>
      <c r="K557" s="278" t="s">
        <v>52</v>
      </c>
      <c r="L557" s="278" t="s">
        <v>52</v>
      </c>
      <c r="M557" s="278" t="s">
        <v>53</v>
      </c>
      <c r="N557" s="325" t="s">
        <v>53</v>
      </c>
      <c r="O557" s="278" t="s">
        <v>52</v>
      </c>
      <c r="P557" s="325" t="s">
        <v>53</v>
      </c>
      <c r="Q557" s="335" t="s">
        <v>52</v>
      </c>
      <c r="R557" s="335" t="s">
        <v>53</v>
      </c>
      <c r="S557" s="325" t="s">
        <v>53</v>
      </c>
      <c r="T557" s="278" t="s">
        <v>53</v>
      </c>
      <c r="U557" s="392" t="s">
        <v>52</v>
      </c>
      <c r="V557" s="332" t="s">
        <v>52</v>
      </c>
      <c r="W557" s="336" t="s">
        <v>52</v>
      </c>
      <c r="X557" s="335" t="s">
        <v>52</v>
      </c>
      <c r="Y557" s="335" t="s">
        <v>52</v>
      </c>
      <c r="Z557" s="335" t="s">
        <v>52</v>
      </c>
      <c r="AA557" s="278" t="s">
        <v>52</v>
      </c>
      <c r="AB557" s="335" t="s">
        <v>52</v>
      </c>
      <c r="AC557" s="331" t="s">
        <v>53</v>
      </c>
      <c r="AD557" s="278" t="s">
        <v>53</v>
      </c>
      <c r="AE557" s="278" t="s">
        <v>52</v>
      </c>
      <c r="AF557" s="335" t="s">
        <v>53</v>
      </c>
      <c r="AG557" s="335" t="s">
        <v>52</v>
      </c>
      <c r="AH557" s="335" t="s">
        <v>52</v>
      </c>
      <c r="AI557" s="278" t="s">
        <v>52</v>
      </c>
      <c r="AJ557" s="335" t="s">
        <v>53</v>
      </c>
      <c r="AK557" s="335" t="s">
        <v>52</v>
      </c>
      <c r="AL557" s="278" t="s">
        <v>52</v>
      </c>
      <c r="AM557" s="335" t="s">
        <v>52</v>
      </c>
      <c r="AN557" s="335" t="s">
        <v>52</v>
      </c>
      <c r="AO557" s="335" t="s">
        <v>52</v>
      </c>
      <c r="AP557" s="278" t="s">
        <v>53</v>
      </c>
      <c r="AQ557" s="335" t="s">
        <v>52</v>
      </c>
      <c r="AR557" s="335" t="s">
        <v>52</v>
      </c>
      <c r="AS557" s="335" t="s">
        <v>52</v>
      </c>
      <c r="AT557" s="335" t="s">
        <v>52</v>
      </c>
    </row>
    <row r="558" spans="1:46" ht="15.95" customHeight="1">
      <c r="A558" s="387" t="s">
        <v>125</v>
      </c>
      <c r="B558" s="300">
        <f t="shared" si="280"/>
        <v>0.9285714285714286</v>
      </c>
      <c r="C558" s="375">
        <f t="shared" si="281"/>
        <v>39</v>
      </c>
      <c r="D558" s="388" cm="1">
        <f t="array" ref="D558">SUM(COUNTIFS(E558:AT558,{"Yes","No"}))</f>
        <v>42</v>
      </c>
      <c r="E558" s="335" t="s">
        <v>52</v>
      </c>
      <c r="F558" s="278" t="s">
        <v>52</v>
      </c>
      <c r="G558" s="335" t="s">
        <v>52</v>
      </c>
      <c r="H558" s="325" t="s">
        <v>53</v>
      </c>
      <c r="I558" s="335" t="s">
        <v>52</v>
      </c>
      <c r="J558" s="278" t="s">
        <v>52</v>
      </c>
      <c r="K558" s="278" t="s">
        <v>52</v>
      </c>
      <c r="L558" s="278" t="s">
        <v>52</v>
      </c>
      <c r="M558" s="278" t="s">
        <v>52</v>
      </c>
      <c r="N558" s="331" t="s">
        <v>52</v>
      </c>
      <c r="O558" s="278" t="s">
        <v>52</v>
      </c>
      <c r="P558" s="278" t="s">
        <v>52</v>
      </c>
      <c r="Q558" s="335" t="s">
        <v>52</v>
      </c>
      <c r="R558" s="335" t="s">
        <v>52</v>
      </c>
      <c r="S558" s="278" t="s">
        <v>52</v>
      </c>
      <c r="T558" s="278" t="s">
        <v>52</v>
      </c>
      <c r="U558" s="392" t="s">
        <v>52</v>
      </c>
      <c r="V558" s="333" t="s">
        <v>52</v>
      </c>
      <c r="W558" s="336" t="s">
        <v>52</v>
      </c>
      <c r="X558" s="335" t="s">
        <v>53</v>
      </c>
      <c r="Y558" s="335" t="s">
        <v>53</v>
      </c>
      <c r="Z558" s="335" t="s">
        <v>52</v>
      </c>
      <c r="AA558" s="278" t="s">
        <v>52</v>
      </c>
      <c r="AB558" s="335" t="s">
        <v>52</v>
      </c>
      <c r="AC558" s="278" t="s">
        <v>52</v>
      </c>
      <c r="AD558" s="278" t="s">
        <v>52</v>
      </c>
      <c r="AE558" s="278" t="s">
        <v>52</v>
      </c>
      <c r="AF558" s="335" t="s">
        <v>52</v>
      </c>
      <c r="AG558" s="335" t="s">
        <v>52</v>
      </c>
      <c r="AH558" s="335" t="s">
        <v>52</v>
      </c>
      <c r="AI558" s="278" t="s">
        <v>52</v>
      </c>
      <c r="AJ558" s="335" t="s">
        <v>52</v>
      </c>
      <c r="AK558" s="335" t="s">
        <v>52</v>
      </c>
      <c r="AL558" s="278" t="s">
        <v>52</v>
      </c>
      <c r="AM558" s="335" t="s">
        <v>52</v>
      </c>
      <c r="AN558" s="335" t="s">
        <v>52</v>
      </c>
      <c r="AO558" s="335" t="s">
        <v>52</v>
      </c>
      <c r="AP558" s="278" t="s">
        <v>52</v>
      </c>
      <c r="AQ558" s="335" t="s">
        <v>52</v>
      </c>
      <c r="AR558" s="335" t="s">
        <v>52</v>
      </c>
      <c r="AS558" s="335" t="s">
        <v>52</v>
      </c>
      <c r="AT558" s="335" t="s">
        <v>52</v>
      </c>
    </row>
    <row r="559" spans="1:46" ht="15.95" customHeight="1">
      <c r="A559" s="387" t="s">
        <v>126</v>
      </c>
      <c r="B559" s="300">
        <f t="shared" si="280"/>
        <v>0.7142857142857143</v>
      </c>
      <c r="C559" s="375">
        <f t="shared" si="281"/>
        <v>30</v>
      </c>
      <c r="D559" s="388" cm="1">
        <f t="array" ref="D559">SUM(COUNTIFS(E559:AT559,{"Yes","No"}))</f>
        <v>42</v>
      </c>
      <c r="E559" s="335" t="s">
        <v>53</v>
      </c>
      <c r="F559" s="278" t="s">
        <v>52</v>
      </c>
      <c r="G559" s="335" t="s">
        <v>53</v>
      </c>
      <c r="H559" s="325" t="s">
        <v>53</v>
      </c>
      <c r="I559" s="335" t="s">
        <v>52</v>
      </c>
      <c r="J559" s="278" t="s">
        <v>52</v>
      </c>
      <c r="K559" s="278" t="s">
        <v>52</v>
      </c>
      <c r="L559" s="278" t="s">
        <v>52</v>
      </c>
      <c r="M559" s="278" t="s">
        <v>52</v>
      </c>
      <c r="N559" s="331" t="s">
        <v>52</v>
      </c>
      <c r="O559" s="278" t="s">
        <v>52</v>
      </c>
      <c r="P559" s="278" t="s">
        <v>52</v>
      </c>
      <c r="Q559" s="335" t="s">
        <v>53</v>
      </c>
      <c r="R559" s="335" t="s">
        <v>52</v>
      </c>
      <c r="S559" s="325" t="s">
        <v>53</v>
      </c>
      <c r="T559" s="278" t="s">
        <v>52</v>
      </c>
      <c r="U559" s="392" t="s">
        <v>53</v>
      </c>
      <c r="V559" s="333" t="s">
        <v>52</v>
      </c>
      <c r="W559" s="336" t="s">
        <v>53</v>
      </c>
      <c r="X559" s="335" t="s">
        <v>53</v>
      </c>
      <c r="Y559" s="335" t="s">
        <v>53</v>
      </c>
      <c r="Z559" s="335" t="s">
        <v>52</v>
      </c>
      <c r="AA559" s="278" t="s">
        <v>52</v>
      </c>
      <c r="AB559" s="335" t="s">
        <v>52</v>
      </c>
      <c r="AC559" s="278" t="s">
        <v>52</v>
      </c>
      <c r="AD559" s="278" t="s">
        <v>52</v>
      </c>
      <c r="AE559" s="278" t="s">
        <v>52</v>
      </c>
      <c r="AF559" s="335" t="s">
        <v>52</v>
      </c>
      <c r="AG559" s="335" t="s">
        <v>52</v>
      </c>
      <c r="AH559" s="335" t="s">
        <v>53</v>
      </c>
      <c r="AI559" s="278" t="s">
        <v>52</v>
      </c>
      <c r="AJ559" s="335" t="s">
        <v>53</v>
      </c>
      <c r="AK559" s="335" t="s">
        <v>52</v>
      </c>
      <c r="AL559" s="278" t="s">
        <v>52</v>
      </c>
      <c r="AM559" s="335" t="s">
        <v>52</v>
      </c>
      <c r="AN559" s="335" t="s">
        <v>52</v>
      </c>
      <c r="AO559" s="335" t="s">
        <v>52</v>
      </c>
      <c r="AP559" s="278" t="s">
        <v>52</v>
      </c>
      <c r="AQ559" s="335" t="s">
        <v>52</v>
      </c>
      <c r="AR559" s="335" t="s">
        <v>53</v>
      </c>
      <c r="AS559" s="335" t="s">
        <v>52</v>
      </c>
      <c r="AT559" s="335" t="s">
        <v>52</v>
      </c>
    </row>
    <row r="560" spans="1:46" ht="15.95" customHeight="1">
      <c r="A560" s="387" t="s">
        <v>159</v>
      </c>
      <c r="B560" s="300">
        <f t="shared" si="280"/>
        <v>0.9285714285714286</v>
      </c>
      <c r="C560" s="375">
        <f t="shared" si="281"/>
        <v>39</v>
      </c>
      <c r="D560" s="388" cm="1">
        <f t="array" ref="D560">SUM(COUNTIFS(E560:AT560,{"Yes","No"}))</f>
        <v>42</v>
      </c>
      <c r="E560" s="335" t="s">
        <v>52</v>
      </c>
      <c r="F560" s="278" t="s">
        <v>52</v>
      </c>
      <c r="G560" s="335" t="s">
        <v>52</v>
      </c>
      <c r="H560" s="278" t="s">
        <v>52</v>
      </c>
      <c r="I560" s="335" t="s">
        <v>52</v>
      </c>
      <c r="J560" s="278" t="s">
        <v>52</v>
      </c>
      <c r="K560" s="278" t="s">
        <v>52</v>
      </c>
      <c r="L560" s="278" t="s">
        <v>52</v>
      </c>
      <c r="M560" s="278" t="s">
        <v>52</v>
      </c>
      <c r="N560" s="331" t="s">
        <v>52</v>
      </c>
      <c r="O560" s="278" t="s">
        <v>52</v>
      </c>
      <c r="P560" s="278" t="s">
        <v>52</v>
      </c>
      <c r="Q560" s="335" t="s">
        <v>52</v>
      </c>
      <c r="R560" s="335" t="s">
        <v>53</v>
      </c>
      <c r="S560" s="278" t="s">
        <v>52</v>
      </c>
      <c r="T560" s="278" t="s">
        <v>52</v>
      </c>
      <c r="U560" s="392" t="s">
        <v>52</v>
      </c>
      <c r="V560" s="332" t="s">
        <v>53</v>
      </c>
      <c r="W560" s="336" t="s">
        <v>52</v>
      </c>
      <c r="X560" s="335" t="s">
        <v>52</v>
      </c>
      <c r="Y560" s="335" t="s">
        <v>52</v>
      </c>
      <c r="Z560" s="335" t="s">
        <v>52</v>
      </c>
      <c r="AA560" s="278" t="s">
        <v>52</v>
      </c>
      <c r="AB560" s="335" t="s">
        <v>52</v>
      </c>
      <c r="AC560" s="278" t="s">
        <v>52</v>
      </c>
      <c r="AD560" s="278" t="s">
        <v>52</v>
      </c>
      <c r="AE560" s="278" t="s">
        <v>52</v>
      </c>
      <c r="AF560" s="335" t="s">
        <v>52</v>
      </c>
      <c r="AG560" s="335" t="s">
        <v>52</v>
      </c>
      <c r="AH560" s="335" t="s">
        <v>52</v>
      </c>
      <c r="AI560" s="278" t="s">
        <v>52</v>
      </c>
      <c r="AJ560" s="335" t="s">
        <v>53</v>
      </c>
      <c r="AK560" s="335" t="s">
        <v>52</v>
      </c>
      <c r="AL560" s="278" t="s">
        <v>52</v>
      </c>
      <c r="AM560" s="335" t="s">
        <v>52</v>
      </c>
      <c r="AN560" s="335" t="s">
        <v>52</v>
      </c>
      <c r="AO560" s="335" t="s">
        <v>52</v>
      </c>
      <c r="AP560" s="278" t="s">
        <v>52</v>
      </c>
      <c r="AQ560" s="335" t="s">
        <v>52</v>
      </c>
      <c r="AR560" s="335" t="s">
        <v>52</v>
      </c>
      <c r="AS560" s="335" t="s">
        <v>52</v>
      </c>
      <c r="AT560" s="335" t="s">
        <v>52</v>
      </c>
    </row>
    <row r="561" spans="1:46" ht="15.95" customHeight="1">
      <c r="A561" s="387" t="s">
        <v>130</v>
      </c>
      <c r="B561" s="300">
        <f t="shared" si="280"/>
        <v>0.14634146341463414</v>
      </c>
      <c r="C561" s="375">
        <f t="shared" si="281"/>
        <v>6</v>
      </c>
      <c r="D561" s="388" cm="1">
        <f t="array" ref="D561">SUM(COUNTIFS(E561:AT561,{"Yes","No"}))</f>
        <v>41</v>
      </c>
      <c r="E561" s="335" t="s">
        <v>53</v>
      </c>
      <c r="F561" s="278" t="s">
        <v>52</v>
      </c>
      <c r="G561" s="335" t="s">
        <v>59</v>
      </c>
      <c r="H561" s="325" t="s">
        <v>53</v>
      </c>
      <c r="I561" s="335" t="s">
        <v>52</v>
      </c>
      <c r="J561" s="325" t="s">
        <v>53</v>
      </c>
      <c r="K561" s="278" t="s">
        <v>53</v>
      </c>
      <c r="L561" s="278" t="s">
        <v>53</v>
      </c>
      <c r="M561" s="278" t="s">
        <v>53</v>
      </c>
      <c r="N561" s="325" t="s">
        <v>53</v>
      </c>
      <c r="O561" s="278" t="s">
        <v>53</v>
      </c>
      <c r="P561" s="325" t="s">
        <v>53</v>
      </c>
      <c r="Q561" s="335" t="s">
        <v>53</v>
      </c>
      <c r="R561" s="335" t="s">
        <v>53</v>
      </c>
      <c r="S561" s="325" t="s">
        <v>53</v>
      </c>
      <c r="T561" s="278" t="s">
        <v>53</v>
      </c>
      <c r="U561" s="392" t="s">
        <v>53</v>
      </c>
      <c r="V561" s="332" t="s">
        <v>53</v>
      </c>
      <c r="W561" s="336" t="s">
        <v>53</v>
      </c>
      <c r="X561" s="335" t="s">
        <v>52</v>
      </c>
      <c r="Y561" s="335" t="s">
        <v>53</v>
      </c>
      <c r="Z561" s="335" t="s">
        <v>53</v>
      </c>
      <c r="AA561" s="278" t="s">
        <v>52</v>
      </c>
      <c r="AB561" s="335" t="s">
        <v>53</v>
      </c>
      <c r="AC561" s="331" t="s">
        <v>53</v>
      </c>
      <c r="AD561" s="278" t="s">
        <v>53</v>
      </c>
      <c r="AE561" s="331" t="s">
        <v>53</v>
      </c>
      <c r="AF561" s="335" t="s">
        <v>53</v>
      </c>
      <c r="AG561" s="335" t="s">
        <v>53</v>
      </c>
      <c r="AH561" s="335" t="s">
        <v>53</v>
      </c>
      <c r="AI561" s="278" t="s">
        <v>52</v>
      </c>
      <c r="AJ561" s="335" t="s">
        <v>53</v>
      </c>
      <c r="AK561" s="335" t="s">
        <v>53</v>
      </c>
      <c r="AL561" s="278" t="s">
        <v>52</v>
      </c>
      <c r="AM561" s="335" t="s">
        <v>53</v>
      </c>
      <c r="AN561" s="335" t="s">
        <v>53</v>
      </c>
      <c r="AO561" s="335" t="s">
        <v>53</v>
      </c>
      <c r="AP561" s="278" t="s">
        <v>53</v>
      </c>
      <c r="AQ561" s="335" t="s">
        <v>53</v>
      </c>
      <c r="AR561" s="335" t="s">
        <v>53</v>
      </c>
      <c r="AS561" s="335" t="s">
        <v>53</v>
      </c>
      <c r="AT561" s="335" t="s">
        <v>53</v>
      </c>
    </row>
    <row r="562" spans="1:46" ht="15.95" customHeight="1">
      <c r="A562" s="387" t="s">
        <v>131</v>
      </c>
      <c r="B562" s="300">
        <f t="shared" si="280"/>
        <v>0.17073170731707318</v>
      </c>
      <c r="C562" s="375">
        <f t="shared" si="281"/>
        <v>7</v>
      </c>
      <c r="D562" s="388" cm="1">
        <f t="array" ref="D562">SUM(COUNTIFS(E562:AT562,{"Yes","No"}))</f>
        <v>41</v>
      </c>
      <c r="E562" s="335" t="s">
        <v>53</v>
      </c>
      <c r="F562" s="278" t="s">
        <v>52</v>
      </c>
      <c r="G562" s="335" t="s">
        <v>59</v>
      </c>
      <c r="H562" s="325" t="s">
        <v>53</v>
      </c>
      <c r="I562" s="335" t="s">
        <v>52</v>
      </c>
      <c r="J562" s="325" t="s">
        <v>53</v>
      </c>
      <c r="K562" s="278" t="s">
        <v>53</v>
      </c>
      <c r="L562" s="278" t="s">
        <v>53</v>
      </c>
      <c r="M562" s="278" t="s">
        <v>53</v>
      </c>
      <c r="N562" s="325" t="s">
        <v>53</v>
      </c>
      <c r="O562" s="278" t="s">
        <v>53</v>
      </c>
      <c r="P562" s="325" t="s">
        <v>53</v>
      </c>
      <c r="Q562" s="335" t="s">
        <v>53</v>
      </c>
      <c r="R562" s="335" t="s">
        <v>53</v>
      </c>
      <c r="S562" s="325" t="s">
        <v>53</v>
      </c>
      <c r="T562" s="278" t="s">
        <v>53</v>
      </c>
      <c r="U562" s="392" t="s">
        <v>53</v>
      </c>
      <c r="V562" s="332" t="s">
        <v>52</v>
      </c>
      <c r="W562" s="336" t="s">
        <v>53</v>
      </c>
      <c r="X562" s="335" t="s">
        <v>53</v>
      </c>
      <c r="Y562" s="335" t="s">
        <v>52</v>
      </c>
      <c r="Z562" s="335" t="s">
        <v>53</v>
      </c>
      <c r="AA562" s="278" t="s">
        <v>52</v>
      </c>
      <c r="AB562" s="335" t="s">
        <v>53</v>
      </c>
      <c r="AC562" s="331" t="s">
        <v>53</v>
      </c>
      <c r="AD562" s="278" t="s">
        <v>53</v>
      </c>
      <c r="AE562" s="331" t="s">
        <v>53</v>
      </c>
      <c r="AF562" s="335" t="s">
        <v>53</v>
      </c>
      <c r="AG562" s="335" t="s">
        <v>53</v>
      </c>
      <c r="AH562" s="335" t="s">
        <v>53</v>
      </c>
      <c r="AI562" s="278" t="s">
        <v>52</v>
      </c>
      <c r="AJ562" s="335" t="s">
        <v>53</v>
      </c>
      <c r="AK562" s="335" t="s">
        <v>53</v>
      </c>
      <c r="AL562" s="278" t="s">
        <v>52</v>
      </c>
      <c r="AM562" s="335" t="s">
        <v>53</v>
      </c>
      <c r="AN562" s="335" t="s">
        <v>53</v>
      </c>
      <c r="AO562" s="335" t="s">
        <v>53</v>
      </c>
      <c r="AP562" s="278" t="s">
        <v>53</v>
      </c>
      <c r="AQ562" s="335" t="s">
        <v>53</v>
      </c>
      <c r="AR562" s="335" t="s">
        <v>53</v>
      </c>
      <c r="AS562" s="335" t="s">
        <v>53</v>
      </c>
      <c r="AT562" s="335" t="s">
        <v>53</v>
      </c>
    </row>
    <row r="563" spans="1:46" ht="15.95" customHeight="1">
      <c r="A563" s="387" t="s">
        <v>160</v>
      </c>
      <c r="B563" s="300">
        <f t="shared" si="280"/>
        <v>0.52500000000000002</v>
      </c>
      <c r="C563" s="375">
        <f t="shared" si="281"/>
        <v>21</v>
      </c>
      <c r="D563" s="388" cm="1">
        <f t="array" ref="D563">SUM(COUNTIFS(E563:AT563,{"Yes","No"}))</f>
        <v>40</v>
      </c>
      <c r="E563" s="335" t="s">
        <v>53</v>
      </c>
      <c r="F563" s="278" t="s">
        <v>52</v>
      </c>
      <c r="G563" s="335" t="s">
        <v>59</v>
      </c>
      <c r="H563" s="325" t="s">
        <v>53</v>
      </c>
      <c r="I563" s="335" t="s">
        <v>52</v>
      </c>
      <c r="J563" s="278" t="s">
        <v>52</v>
      </c>
      <c r="K563" s="278" t="s">
        <v>52</v>
      </c>
      <c r="L563" s="278" t="s">
        <v>53</v>
      </c>
      <c r="M563" s="278" t="s">
        <v>53</v>
      </c>
      <c r="N563" s="325" t="s">
        <v>53</v>
      </c>
      <c r="O563" s="278" t="s">
        <v>52</v>
      </c>
      <c r="P563" s="278" t="s">
        <v>52</v>
      </c>
      <c r="Q563" s="335" t="s">
        <v>53</v>
      </c>
      <c r="R563" s="335" t="s">
        <v>53</v>
      </c>
      <c r="S563" s="325" t="s">
        <v>53</v>
      </c>
      <c r="T563" s="278" t="s">
        <v>53</v>
      </c>
      <c r="U563" s="392" t="s">
        <v>52</v>
      </c>
      <c r="V563" s="333" t="s">
        <v>52</v>
      </c>
      <c r="W563" s="336" t="s">
        <v>53</v>
      </c>
      <c r="X563" s="335" t="s">
        <v>53</v>
      </c>
      <c r="Y563" s="335" t="s">
        <v>53</v>
      </c>
      <c r="Z563" s="335" t="s">
        <v>52</v>
      </c>
      <c r="AA563" s="278" t="s">
        <v>52</v>
      </c>
      <c r="AB563" s="335" t="s">
        <v>53</v>
      </c>
      <c r="AC563" s="278" t="s">
        <v>52</v>
      </c>
      <c r="AD563" s="278" t="s">
        <v>52</v>
      </c>
      <c r="AE563" s="331" t="s">
        <v>53</v>
      </c>
      <c r="AF563" s="335" t="s">
        <v>52</v>
      </c>
      <c r="AG563" s="335" t="s">
        <v>52</v>
      </c>
      <c r="AH563" s="335" t="s">
        <v>53</v>
      </c>
      <c r="AI563" s="325" t="s">
        <v>59</v>
      </c>
      <c r="AJ563" s="335" t="s">
        <v>53</v>
      </c>
      <c r="AK563" s="335" t="s">
        <v>52</v>
      </c>
      <c r="AL563" s="278" t="s">
        <v>52</v>
      </c>
      <c r="AM563" s="335" t="s">
        <v>53</v>
      </c>
      <c r="AN563" s="335" t="s">
        <v>53</v>
      </c>
      <c r="AO563" s="335" t="s">
        <v>52</v>
      </c>
      <c r="AP563" s="278" t="s">
        <v>52</v>
      </c>
      <c r="AQ563" s="335" t="s">
        <v>52</v>
      </c>
      <c r="AR563" s="335" t="s">
        <v>52</v>
      </c>
      <c r="AS563" s="335" t="s">
        <v>52</v>
      </c>
      <c r="AT563" s="335" t="s">
        <v>53</v>
      </c>
    </row>
    <row r="564" spans="1:46" ht="15.95" customHeight="1">
      <c r="A564" s="442" t="s">
        <v>203</v>
      </c>
      <c r="B564" s="300">
        <f t="shared" si="280"/>
        <v>8.3333333333333329E-2</v>
      </c>
      <c r="C564" s="375">
        <f t="shared" si="281"/>
        <v>3</v>
      </c>
      <c r="D564" s="388" cm="1">
        <f t="array" ref="D564">SUM(COUNTIFS(E564:AT564,{"Yes","No"}))</f>
        <v>36</v>
      </c>
      <c r="E564" s="335" t="s">
        <v>53</v>
      </c>
      <c r="F564" s="278" t="s">
        <v>59</v>
      </c>
      <c r="G564" s="335" t="s">
        <v>59</v>
      </c>
      <c r="H564" s="325" t="s">
        <v>59</v>
      </c>
      <c r="I564" s="335" t="s">
        <v>53</v>
      </c>
      <c r="J564" s="325" t="s">
        <v>53</v>
      </c>
      <c r="K564" s="278" t="s">
        <v>53</v>
      </c>
      <c r="L564" s="278" t="s">
        <v>53</v>
      </c>
      <c r="M564" s="278" t="s">
        <v>53</v>
      </c>
      <c r="N564" s="325" t="s">
        <v>53</v>
      </c>
      <c r="O564" s="278" t="s">
        <v>53</v>
      </c>
      <c r="P564" s="325" t="s">
        <v>53</v>
      </c>
      <c r="Q564" s="335" t="s">
        <v>53</v>
      </c>
      <c r="R564" s="335" t="s">
        <v>53</v>
      </c>
      <c r="S564" s="325" t="s">
        <v>53</v>
      </c>
      <c r="T564" s="278" t="s">
        <v>53</v>
      </c>
      <c r="U564" s="392" t="s">
        <v>53</v>
      </c>
      <c r="V564" s="333" t="s">
        <v>52</v>
      </c>
      <c r="W564" s="336" t="s">
        <v>53</v>
      </c>
      <c r="X564" s="335" t="s">
        <v>53</v>
      </c>
      <c r="Y564" s="335" t="s">
        <v>53</v>
      </c>
      <c r="Z564" s="335" t="s">
        <v>53</v>
      </c>
      <c r="AA564" s="278" t="s">
        <v>53</v>
      </c>
      <c r="AB564" s="335" t="s">
        <v>53</v>
      </c>
      <c r="AC564" s="331" t="s">
        <v>53</v>
      </c>
      <c r="AD564" s="325" t="s">
        <v>59</v>
      </c>
      <c r="AE564" s="331" t="s">
        <v>53</v>
      </c>
      <c r="AF564" s="335" t="s">
        <v>53</v>
      </c>
      <c r="AG564" s="335" t="s">
        <v>53</v>
      </c>
      <c r="AH564" s="335" t="s">
        <v>53</v>
      </c>
      <c r="AI564" s="325" t="s">
        <v>59</v>
      </c>
      <c r="AJ564" s="335" t="s">
        <v>53</v>
      </c>
      <c r="AK564" s="335" t="s">
        <v>52</v>
      </c>
      <c r="AL564" s="325" t="s">
        <v>53</v>
      </c>
      <c r="AM564" s="335" t="s">
        <v>53</v>
      </c>
      <c r="AN564" s="335" t="s">
        <v>53</v>
      </c>
      <c r="AO564" s="335" t="s">
        <v>53</v>
      </c>
      <c r="AP564" s="278" t="s">
        <v>53</v>
      </c>
      <c r="AQ564" s="335" t="s">
        <v>53</v>
      </c>
      <c r="AR564" s="335" t="s">
        <v>53</v>
      </c>
      <c r="AS564" s="335" t="s">
        <v>52</v>
      </c>
      <c r="AT564" s="335" t="s">
        <v>59</v>
      </c>
    </row>
    <row r="565" spans="1:46" ht="27.75" customHeight="1">
      <c r="A565" s="415" t="s">
        <v>521</v>
      </c>
      <c r="B565" s="603">
        <f>AVERAGE(E565:AT565)</f>
        <v>9</v>
      </c>
      <c r="C565" s="417"/>
      <c r="D565" s="418"/>
      <c r="E565" s="329">
        <f t="shared" ref="E565:AT565" si="282">COUNTIF(E552:E564,"Yes")</f>
        <v>7</v>
      </c>
      <c r="F565" s="329">
        <f t="shared" si="282"/>
        <v>12</v>
      </c>
      <c r="G565" s="329">
        <f t="shared" si="282"/>
        <v>7</v>
      </c>
      <c r="H565" s="329">
        <f t="shared" si="282"/>
        <v>6</v>
      </c>
      <c r="I565" s="329">
        <f t="shared" si="282"/>
        <v>12</v>
      </c>
      <c r="J565" s="329">
        <f t="shared" si="282"/>
        <v>10</v>
      </c>
      <c r="K565" s="329">
        <f t="shared" si="282"/>
        <v>10</v>
      </c>
      <c r="L565" s="329">
        <f t="shared" si="282"/>
        <v>9</v>
      </c>
      <c r="M565" s="329">
        <f t="shared" si="282"/>
        <v>8</v>
      </c>
      <c r="N565" s="329">
        <f t="shared" si="282"/>
        <v>8</v>
      </c>
      <c r="O565" s="329">
        <f t="shared" si="282"/>
        <v>10</v>
      </c>
      <c r="P565" s="329">
        <f t="shared" si="282"/>
        <v>8</v>
      </c>
      <c r="Q565" s="329">
        <f t="shared" si="282"/>
        <v>8</v>
      </c>
      <c r="R565" s="329">
        <f t="shared" si="282"/>
        <v>5</v>
      </c>
      <c r="S565" s="329">
        <f t="shared" si="282"/>
        <v>7</v>
      </c>
      <c r="T565" s="329">
        <f t="shared" si="282"/>
        <v>8</v>
      </c>
      <c r="U565" s="527">
        <f t="shared" si="282"/>
        <v>9</v>
      </c>
      <c r="V565" s="330">
        <f t="shared" si="282"/>
        <v>11</v>
      </c>
      <c r="W565" s="528">
        <f t="shared" si="282"/>
        <v>6</v>
      </c>
      <c r="X565" s="329">
        <f t="shared" si="282"/>
        <v>8</v>
      </c>
      <c r="Y565" s="329">
        <f t="shared" si="282"/>
        <v>8</v>
      </c>
      <c r="Z565" s="329">
        <f t="shared" si="282"/>
        <v>10</v>
      </c>
      <c r="AA565" s="329">
        <f t="shared" si="282"/>
        <v>12</v>
      </c>
      <c r="AB565" s="329">
        <f t="shared" si="282"/>
        <v>9</v>
      </c>
      <c r="AC565" s="329">
        <f t="shared" si="282"/>
        <v>9</v>
      </c>
      <c r="AD565" s="329">
        <f t="shared" si="282"/>
        <v>9</v>
      </c>
      <c r="AE565" s="329">
        <f t="shared" si="282"/>
        <v>9</v>
      </c>
      <c r="AF565" s="329">
        <f t="shared" si="282"/>
        <v>9</v>
      </c>
      <c r="AG565" s="329">
        <f t="shared" si="282"/>
        <v>10</v>
      </c>
      <c r="AH565" s="329">
        <f t="shared" si="282"/>
        <v>8</v>
      </c>
      <c r="AI565" s="329">
        <f t="shared" si="282"/>
        <v>11</v>
      </c>
      <c r="AJ565" s="329">
        <f t="shared" si="282"/>
        <v>6</v>
      </c>
      <c r="AK565" s="329">
        <f t="shared" si="282"/>
        <v>11</v>
      </c>
      <c r="AL565" s="329">
        <f t="shared" si="282"/>
        <v>12</v>
      </c>
      <c r="AM565" s="329">
        <f t="shared" si="282"/>
        <v>9</v>
      </c>
      <c r="AN565" s="329">
        <f t="shared" si="282"/>
        <v>9</v>
      </c>
      <c r="AO565" s="329">
        <f t="shared" si="282"/>
        <v>10</v>
      </c>
      <c r="AP565" s="329">
        <f t="shared" si="282"/>
        <v>9</v>
      </c>
      <c r="AQ565" s="329">
        <f t="shared" si="282"/>
        <v>10</v>
      </c>
      <c r="AR565" s="329">
        <f t="shared" si="282"/>
        <v>9</v>
      </c>
      <c r="AS565" s="329">
        <f t="shared" si="282"/>
        <v>11</v>
      </c>
      <c r="AT565" s="329">
        <f t="shared" si="282"/>
        <v>9</v>
      </c>
    </row>
    <row r="566" spans="1:46" ht="22.5" customHeight="1">
      <c r="A566" s="552" t="s">
        <v>522</v>
      </c>
      <c r="B566" s="432"/>
      <c r="C566" s="432"/>
      <c r="D566" s="433"/>
      <c r="E566" s="432"/>
      <c r="F566" s="432"/>
      <c r="G566" s="432"/>
      <c r="H566" s="432"/>
      <c r="I566" s="432"/>
      <c r="J566" s="432"/>
      <c r="K566" s="432"/>
      <c r="L566" s="432"/>
      <c r="M566" s="432"/>
      <c r="N566" s="432"/>
      <c r="O566" s="432"/>
      <c r="P566" s="432"/>
      <c r="Q566" s="432"/>
      <c r="R566" s="432"/>
      <c r="S566" s="432"/>
      <c r="T566" s="432"/>
      <c r="U566" s="432"/>
      <c r="V566" s="433"/>
      <c r="W566" s="432"/>
      <c r="X566" s="432"/>
      <c r="Y566" s="432"/>
      <c r="Z566" s="432"/>
      <c r="AA566" s="432"/>
      <c r="AB566" s="432"/>
      <c r="AC566" s="432"/>
      <c r="AD566" s="432"/>
      <c r="AE566" s="434"/>
      <c r="AF566" s="432"/>
      <c r="AG566" s="432"/>
      <c r="AH566" s="432"/>
      <c r="AI566" s="432"/>
      <c r="AJ566" s="432"/>
      <c r="AK566" s="432"/>
      <c r="AL566" s="432"/>
      <c r="AM566" s="432"/>
      <c r="AN566" s="432"/>
      <c r="AO566" s="432"/>
      <c r="AP566" s="432"/>
      <c r="AQ566" s="432"/>
      <c r="AR566" s="432"/>
      <c r="AS566" s="432"/>
      <c r="AT566" s="432"/>
    </row>
    <row r="567" spans="1:46" ht="15" customHeight="1">
      <c r="A567" s="471" t="s">
        <v>523</v>
      </c>
      <c r="B567" s="535"/>
      <c r="C567" s="535"/>
      <c r="D567" s="536"/>
      <c r="E567" s="535"/>
      <c r="F567" s="535"/>
      <c r="G567" s="535"/>
      <c r="H567" s="535"/>
      <c r="I567" s="535"/>
      <c r="J567" s="535"/>
      <c r="K567" s="535"/>
      <c r="L567" s="535"/>
      <c r="M567" s="535"/>
      <c r="N567" s="535"/>
      <c r="O567" s="535"/>
      <c r="P567" s="535"/>
      <c r="Q567" s="535"/>
      <c r="R567" s="535"/>
      <c r="S567" s="535"/>
      <c r="T567" s="535"/>
      <c r="U567" s="535"/>
      <c r="V567" s="536"/>
      <c r="W567" s="535"/>
      <c r="X567" s="535"/>
      <c r="Y567" s="535"/>
      <c r="Z567" s="535"/>
      <c r="AA567" s="535"/>
      <c r="AB567" s="535"/>
      <c r="AC567" s="535"/>
      <c r="AD567" s="535"/>
      <c r="AE567" s="537"/>
      <c r="AF567" s="535"/>
      <c r="AG567" s="535"/>
      <c r="AH567" s="535"/>
      <c r="AI567" s="535"/>
      <c r="AJ567" s="535"/>
      <c r="AK567" s="535"/>
      <c r="AL567" s="535"/>
      <c r="AM567" s="535"/>
      <c r="AN567" s="535"/>
      <c r="AO567" s="535"/>
      <c r="AP567" s="535"/>
      <c r="AQ567" s="535"/>
      <c r="AR567" s="535"/>
      <c r="AS567" s="535"/>
      <c r="AT567" s="535"/>
    </row>
    <row r="568" spans="1:46" ht="15">
      <c r="A568" s="387" t="s">
        <v>208</v>
      </c>
      <c r="B568" s="556">
        <f>C568/D568</f>
        <v>0.375</v>
      </c>
      <c r="C568" s="375">
        <f t="shared" ref="C568:C583" si="283">COUNTIF(E568:AT568,"Yes")</f>
        <v>15</v>
      </c>
      <c r="D568" s="388">
        <f>SUM($C$568:$C$570)</f>
        <v>40</v>
      </c>
      <c r="E568" s="325" t="s">
        <v>381</v>
      </c>
      <c r="F568" s="325" t="s">
        <v>381</v>
      </c>
      <c r="G568" s="325" t="s">
        <v>52</v>
      </c>
      <c r="H568" s="325" t="s">
        <v>52</v>
      </c>
      <c r="I568" s="325" t="s">
        <v>381</v>
      </c>
      <c r="J568" s="325" t="s">
        <v>381</v>
      </c>
      <c r="K568" s="325" t="s">
        <v>381</v>
      </c>
      <c r="L568" s="325" t="s">
        <v>381</v>
      </c>
      <c r="M568" s="325" t="s">
        <v>52</v>
      </c>
      <c r="N568" s="325" t="s">
        <v>381</v>
      </c>
      <c r="O568" s="325" t="s">
        <v>52</v>
      </c>
      <c r="P568" s="325" t="s">
        <v>381</v>
      </c>
      <c r="Q568" s="325" t="s">
        <v>52</v>
      </c>
      <c r="R568" s="325" t="s">
        <v>381</v>
      </c>
      <c r="S568" s="325" t="s">
        <v>381</v>
      </c>
      <c r="T568" s="325" t="s">
        <v>381</v>
      </c>
      <c r="U568" s="459" t="s">
        <v>381</v>
      </c>
      <c r="V568" s="333" t="s">
        <v>381</v>
      </c>
      <c r="W568" s="323" t="s">
        <v>381</v>
      </c>
      <c r="X568" s="325" t="s">
        <v>381</v>
      </c>
      <c r="Y568" s="325" t="s">
        <v>381</v>
      </c>
      <c r="Z568" s="325" t="s">
        <v>52</v>
      </c>
      <c r="AA568" s="325" t="s">
        <v>52</v>
      </c>
      <c r="AB568" s="325" t="s">
        <v>381</v>
      </c>
      <c r="AC568" s="325" t="s">
        <v>52</v>
      </c>
      <c r="AD568" s="325" t="s">
        <v>381</v>
      </c>
      <c r="AE568" s="325" t="s">
        <v>381</v>
      </c>
      <c r="AF568" s="325" t="s">
        <v>52</v>
      </c>
      <c r="AG568" s="325" t="s">
        <v>52</v>
      </c>
      <c r="AH568" s="325" t="s">
        <v>381</v>
      </c>
      <c r="AI568" s="325" t="s">
        <v>381</v>
      </c>
      <c r="AJ568" s="325" t="s">
        <v>381</v>
      </c>
      <c r="AK568" s="325" t="s">
        <v>52</v>
      </c>
      <c r="AL568" s="325" t="s">
        <v>52</v>
      </c>
      <c r="AM568" s="325" t="s">
        <v>381</v>
      </c>
      <c r="AN568" s="325" t="s">
        <v>381</v>
      </c>
      <c r="AO568" s="325" t="s">
        <v>381</v>
      </c>
      <c r="AP568" s="325" t="s">
        <v>381</v>
      </c>
      <c r="AQ568" s="325" t="s">
        <v>52</v>
      </c>
      <c r="AR568" s="325" t="s">
        <v>381</v>
      </c>
      <c r="AS568" s="325" t="s">
        <v>52</v>
      </c>
      <c r="AT568" s="325" t="s">
        <v>52</v>
      </c>
    </row>
    <row r="569" spans="1:46" ht="15">
      <c r="A569" s="387" t="s">
        <v>524</v>
      </c>
      <c r="B569" s="556">
        <f>C569/D569</f>
        <v>0.47499999999999998</v>
      </c>
      <c r="C569" s="375">
        <f t="shared" si="283"/>
        <v>19</v>
      </c>
      <c r="D569" s="388">
        <f t="shared" ref="D569:D570" si="284">SUM($C$568:$C$570)</f>
        <v>40</v>
      </c>
      <c r="E569" s="325" t="s">
        <v>381</v>
      </c>
      <c r="F569" s="325" t="s">
        <v>381</v>
      </c>
      <c r="G569" s="325" t="s">
        <v>381</v>
      </c>
      <c r="H569" s="325" t="s">
        <v>381</v>
      </c>
      <c r="I569" s="325" t="s">
        <v>52</v>
      </c>
      <c r="J569" s="325" t="s">
        <v>381</v>
      </c>
      <c r="K569" s="325" t="s">
        <v>52</v>
      </c>
      <c r="L569" s="325" t="s">
        <v>52</v>
      </c>
      <c r="M569" s="325" t="s">
        <v>381</v>
      </c>
      <c r="N569" s="325" t="s">
        <v>52</v>
      </c>
      <c r="O569" s="325" t="s">
        <v>381</v>
      </c>
      <c r="P569" s="325" t="s">
        <v>381</v>
      </c>
      <c r="Q569" s="325" t="s">
        <v>381</v>
      </c>
      <c r="R569" s="325" t="s">
        <v>52</v>
      </c>
      <c r="S569" s="325" t="s">
        <v>52</v>
      </c>
      <c r="T569" s="325" t="s">
        <v>381</v>
      </c>
      <c r="U569" s="459" t="s">
        <v>381</v>
      </c>
      <c r="V569" s="333" t="s">
        <v>52</v>
      </c>
      <c r="W569" s="323" t="s">
        <v>52</v>
      </c>
      <c r="X569" s="325" t="s">
        <v>52</v>
      </c>
      <c r="Y569" s="325" t="s">
        <v>52</v>
      </c>
      <c r="Z569" s="325" t="s">
        <v>381</v>
      </c>
      <c r="AA569" s="325" t="s">
        <v>381</v>
      </c>
      <c r="AB569" s="325" t="s">
        <v>52</v>
      </c>
      <c r="AC569" s="325" t="s">
        <v>381</v>
      </c>
      <c r="AD569" s="325" t="s">
        <v>381</v>
      </c>
      <c r="AE569" s="325" t="s">
        <v>52</v>
      </c>
      <c r="AF569" s="325" t="s">
        <v>381</v>
      </c>
      <c r="AG569" s="325" t="s">
        <v>381</v>
      </c>
      <c r="AH569" s="325" t="s">
        <v>52</v>
      </c>
      <c r="AI569" s="325" t="s">
        <v>52</v>
      </c>
      <c r="AJ569" s="325" t="s">
        <v>52</v>
      </c>
      <c r="AK569" s="325" t="s">
        <v>381</v>
      </c>
      <c r="AL569" s="325" t="s">
        <v>381</v>
      </c>
      <c r="AM569" s="325" t="s">
        <v>52</v>
      </c>
      <c r="AN569" s="325" t="s">
        <v>381</v>
      </c>
      <c r="AO569" s="325" t="s">
        <v>52</v>
      </c>
      <c r="AP569" s="325" t="s">
        <v>52</v>
      </c>
      <c r="AQ569" s="325" t="s">
        <v>381</v>
      </c>
      <c r="AR569" s="325" t="s">
        <v>52</v>
      </c>
      <c r="AS569" s="325" t="s">
        <v>381</v>
      </c>
      <c r="AT569" s="325" t="s">
        <v>381</v>
      </c>
    </row>
    <row r="570" spans="1:46" ht="15">
      <c r="A570" s="387" t="s">
        <v>210</v>
      </c>
      <c r="B570" s="556">
        <f>C570/D570</f>
        <v>0.15</v>
      </c>
      <c r="C570" s="375">
        <f t="shared" si="283"/>
        <v>6</v>
      </c>
      <c r="D570" s="388">
        <f t="shared" si="284"/>
        <v>40</v>
      </c>
      <c r="E570" s="325" t="s">
        <v>381</v>
      </c>
      <c r="F570" s="325" t="s">
        <v>381</v>
      </c>
      <c r="G570" s="325" t="s">
        <v>381</v>
      </c>
      <c r="H570" s="325" t="s">
        <v>381</v>
      </c>
      <c r="I570" s="325" t="s">
        <v>381</v>
      </c>
      <c r="J570" s="325" t="s">
        <v>52</v>
      </c>
      <c r="K570" s="325" t="s">
        <v>381</v>
      </c>
      <c r="L570" s="325" t="s">
        <v>381</v>
      </c>
      <c r="M570" s="325" t="s">
        <v>381</v>
      </c>
      <c r="N570" s="325" t="s">
        <v>381</v>
      </c>
      <c r="O570" s="325" t="s">
        <v>381</v>
      </c>
      <c r="P570" s="325" t="s">
        <v>52</v>
      </c>
      <c r="Q570" s="325" t="s">
        <v>381</v>
      </c>
      <c r="R570" s="325" t="s">
        <v>381</v>
      </c>
      <c r="S570" s="325" t="s">
        <v>381</v>
      </c>
      <c r="T570" s="325" t="s">
        <v>52</v>
      </c>
      <c r="U570" s="459" t="s">
        <v>52</v>
      </c>
      <c r="V570" s="333" t="s">
        <v>381</v>
      </c>
      <c r="W570" s="323" t="s">
        <v>381</v>
      </c>
      <c r="X570" s="325" t="s">
        <v>381</v>
      </c>
      <c r="Y570" s="325" t="s">
        <v>381</v>
      </c>
      <c r="Z570" s="325" t="s">
        <v>381</v>
      </c>
      <c r="AA570" s="325" t="s">
        <v>381</v>
      </c>
      <c r="AB570" s="325" t="s">
        <v>381</v>
      </c>
      <c r="AC570" s="325" t="s">
        <v>381</v>
      </c>
      <c r="AD570" s="325" t="s">
        <v>52</v>
      </c>
      <c r="AE570" s="325" t="s">
        <v>381</v>
      </c>
      <c r="AF570" s="325" t="s">
        <v>381</v>
      </c>
      <c r="AG570" s="325" t="s">
        <v>381</v>
      </c>
      <c r="AH570" s="325" t="s">
        <v>381</v>
      </c>
      <c r="AI570" s="325" t="s">
        <v>381</v>
      </c>
      <c r="AJ570" s="325" t="s">
        <v>381</v>
      </c>
      <c r="AK570" s="325" t="s">
        <v>381</v>
      </c>
      <c r="AL570" s="325" t="s">
        <v>381</v>
      </c>
      <c r="AM570" s="325" t="s">
        <v>381</v>
      </c>
      <c r="AN570" s="325" t="s">
        <v>52</v>
      </c>
      <c r="AO570" s="325" t="s">
        <v>381</v>
      </c>
      <c r="AP570" s="325" t="s">
        <v>381</v>
      </c>
      <c r="AQ570" s="325" t="s">
        <v>381</v>
      </c>
      <c r="AR570" s="325" t="s">
        <v>381</v>
      </c>
      <c r="AS570" s="325" t="s">
        <v>381</v>
      </c>
      <c r="AT570" s="325" t="s">
        <v>381</v>
      </c>
    </row>
    <row r="571" spans="1:46" ht="15">
      <c r="A571" s="534" t="s">
        <v>525</v>
      </c>
      <c r="B571" s="383"/>
      <c r="C571" s="383"/>
      <c r="D571" s="384"/>
      <c r="E571" s="383"/>
      <c r="F571" s="383"/>
      <c r="G571" s="383"/>
      <c r="H571" s="383"/>
      <c r="I571" s="383"/>
      <c r="J571" s="383"/>
      <c r="K571" s="383"/>
      <c r="L571" s="383"/>
      <c r="M571" s="383"/>
      <c r="N571" s="383"/>
      <c r="O571" s="383"/>
      <c r="P571" s="383"/>
      <c r="Q571" s="383"/>
      <c r="R571" s="383"/>
      <c r="S571" s="604"/>
      <c r="T571" s="383"/>
      <c r="U571" s="383"/>
      <c r="V571" s="384"/>
      <c r="W571" s="383"/>
      <c r="X571" s="383"/>
      <c r="Y571" s="383"/>
      <c r="Z571" s="383"/>
      <c r="AA571" s="383"/>
      <c r="AB571" s="383"/>
      <c r="AC571" s="383"/>
      <c r="AD571" s="383"/>
      <c r="AE571" s="386"/>
      <c r="AF571" s="383"/>
      <c r="AG571" s="383"/>
      <c r="AH571" s="383"/>
      <c r="AI571" s="383"/>
      <c r="AJ571" s="383"/>
      <c r="AK571" s="383"/>
      <c r="AL571" s="383"/>
      <c r="AM571" s="383"/>
      <c r="AN571" s="383"/>
      <c r="AO571" s="383"/>
      <c r="AP571" s="383"/>
      <c r="AQ571" s="383"/>
      <c r="AR571" s="383"/>
      <c r="AS571" s="383"/>
      <c r="AT571" s="604"/>
    </row>
    <row r="572" spans="1:46" ht="15">
      <c r="A572" s="387" t="s">
        <v>208</v>
      </c>
      <c r="B572" s="560">
        <f>C572/D572</f>
        <v>0.3</v>
      </c>
      <c r="C572" s="375">
        <f t="shared" si="283"/>
        <v>12</v>
      </c>
      <c r="D572" s="388">
        <f>SUM($C$572:$C$574)</f>
        <v>40</v>
      </c>
      <c r="E572" s="325" t="s">
        <v>381</v>
      </c>
      <c r="F572" s="325" t="s">
        <v>381</v>
      </c>
      <c r="G572" s="325" t="s">
        <v>52</v>
      </c>
      <c r="H572" s="325" t="s">
        <v>381</v>
      </c>
      <c r="I572" s="325" t="s">
        <v>52</v>
      </c>
      <c r="J572" s="325" t="s">
        <v>381</v>
      </c>
      <c r="K572" s="325" t="s">
        <v>381</v>
      </c>
      <c r="L572" s="325" t="s">
        <v>381</v>
      </c>
      <c r="M572" s="325" t="s">
        <v>381</v>
      </c>
      <c r="N572" s="325" t="s">
        <v>381</v>
      </c>
      <c r="O572" s="325" t="s">
        <v>381</v>
      </c>
      <c r="P572" s="325" t="s">
        <v>381</v>
      </c>
      <c r="Q572" s="325" t="s">
        <v>52</v>
      </c>
      <c r="R572" s="325" t="s">
        <v>52</v>
      </c>
      <c r="S572" s="325" t="s">
        <v>381</v>
      </c>
      <c r="T572" s="325" t="s">
        <v>52</v>
      </c>
      <c r="U572" s="459" t="s">
        <v>381</v>
      </c>
      <c r="V572" s="333" t="s">
        <v>381</v>
      </c>
      <c r="W572" s="323" t="s">
        <v>381</v>
      </c>
      <c r="X572" s="325" t="s">
        <v>381</v>
      </c>
      <c r="Y572" s="325" t="s">
        <v>381</v>
      </c>
      <c r="Z572" s="325" t="s">
        <v>52</v>
      </c>
      <c r="AA572" s="325" t="s">
        <v>52</v>
      </c>
      <c r="AB572" s="325" t="s">
        <v>52</v>
      </c>
      <c r="AC572" s="325" t="s">
        <v>52</v>
      </c>
      <c r="AD572" s="325" t="s">
        <v>381</v>
      </c>
      <c r="AE572" s="325" t="s">
        <v>381</v>
      </c>
      <c r="AF572" s="325" t="s">
        <v>52</v>
      </c>
      <c r="AG572" s="325" t="s">
        <v>381</v>
      </c>
      <c r="AH572" s="325" t="s">
        <v>381</v>
      </c>
      <c r="AI572" s="325" t="s">
        <v>381</v>
      </c>
      <c r="AJ572" s="325" t="s">
        <v>52</v>
      </c>
      <c r="AK572" s="325" t="s">
        <v>381</v>
      </c>
      <c r="AL572" s="325" t="s">
        <v>52</v>
      </c>
      <c r="AM572" s="325" t="s">
        <v>381</v>
      </c>
      <c r="AN572" s="325" t="s">
        <v>381</v>
      </c>
      <c r="AO572" s="325" t="s">
        <v>381</v>
      </c>
      <c r="AP572" s="325" t="s">
        <v>381</v>
      </c>
      <c r="AQ572" s="325" t="s">
        <v>381</v>
      </c>
      <c r="AR572" s="325" t="s">
        <v>381</v>
      </c>
      <c r="AS572" s="325" t="s">
        <v>381</v>
      </c>
      <c r="AT572" s="325" t="s">
        <v>381</v>
      </c>
    </row>
    <row r="573" spans="1:46" ht="15">
      <c r="A573" s="387" t="s">
        <v>524</v>
      </c>
      <c r="B573" s="560">
        <f>C573/D573</f>
        <v>0.55000000000000004</v>
      </c>
      <c r="C573" s="375">
        <f t="shared" si="283"/>
        <v>22</v>
      </c>
      <c r="D573" s="388">
        <f t="shared" ref="D573:D574" si="285">SUM($C$572:$C$574)</f>
        <v>40</v>
      </c>
      <c r="E573" s="325" t="s">
        <v>381</v>
      </c>
      <c r="F573" s="325" t="s">
        <v>52</v>
      </c>
      <c r="G573" s="325" t="s">
        <v>381</v>
      </c>
      <c r="H573" s="325" t="s">
        <v>52</v>
      </c>
      <c r="I573" s="325" t="s">
        <v>381</v>
      </c>
      <c r="J573" s="325" t="s">
        <v>381</v>
      </c>
      <c r="K573" s="325" t="s">
        <v>52</v>
      </c>
      <c r="L573" s="325" t="s">
        <v>52</v>
      </c>
      <c r="M573" s="325" t="s">
        <v>52</v>
      </c>
      <c r="N573" s="325" t="s">
        <v>381</v>
      </c>
      <c r="O573" s="325" t="s">
        <v>52</v>
      </c>
      <c r="P573" s="325" t="s">
        <v>381</v>
      </c>
      <c r="Q573" s="325" t="s">
        <v>381</v>
      </c>
      <c r="R573" s="325" t="s">
        <v>381</v>
      </c>
      <c r="S573" s="325" t="s">
        <v>52</v>
      </c>
      <c r="T573" s="325" t="s">
        <v>381</v>
      </c>
      <c r="U573" s="459" t="s">
        <v>381</v>
      </c>
      <c r="V573" s="333" t="s">
        <v>52</v>
      </c>
      <c r="W573" s="323" t="s">
        <v>52</v>
      </c>
      <c r="X573" s="325" t="s">
        <v>52</v>
      </c>
      <c r="Y573" s="325" t="s">
        <v>52</v>
      </c>
      <c r="Z573" s="325" t="s">
        <v>381</v>
      </c>
      <c r="AA573" s="325" t="s">
        <v>381</v>
      </c>
      <c r="AB573" s="325" t="s">
        <v>381</v>
      </c>
      <c r="AC573" s="325" t="s">
        <v>381</v>
      </c>
      <c r="AD573" s="325" t="s">
        <v>381</v>
      </c>
      <c r="AE573" s="325" t="s">
        <v>52</v>
      </c>
      <c r="AF573" s="325" t="s">
        <v>381</v>
      </c>
      <c r="AG573" s="325" t="s">
        <v>52</v>
      </c>
      <c r="AH573" s="325" t="s">
        <v>52</v>
      </c>
      <c r="AI573" s="325" t="s">
        <v>381</v>
      </c>
      <c r="AJ573" s="325" t="s">
        <v>381</v>
      </c>
      <c r="AK573" s="325" t="s">
        <v>52</v>
      </c>
      <c r="AL573" s="325" t="s">
        <v>381</v>
      </c>
      <c r="AM573" s="325" t="s">
        <v>52</v>
      </c>
      <c r="AN573" s="325" t="s">
        <v>52</v>
      </c>
      <c r="AO573" s="325" t="s">
        <v>52</v>
      </c>
      <c r="AP573" s="325" t="s">
        <v>52</v>
      </c>
      <c r="AQ573" s="325" t="s">
        <v>52</v>
      </c>
      <c r="AR573" s="325" t="s">
        <v>381</v>
      </c>
      <c r="AS573" s="325" t="s">
        <v>52</v>
      </c>
      <c r="AT573" s="325" t="s">
        <v>52</v>
      </c>
    </row>
    <row r="574" spans="1:46" ht="15">
      <c r="A574" s="387" t="s">
        <v>210</v>
      </c>
      <c r="B574" s="560">
        <f>C574/D574</f>
        <v>0.15</v>
      </c>
      <c r="C574" s="375">
        <f t="shared" si="283"/>
        <v>6</v>
      </c>
      <c r="D574" s="388">
        <f t="shared" si="285"/>
        <v>40</v>
      </c>
      <c r="E574" s="325" t="s">
        <v>381</v>
      </c>
      <c r="F574" s="325" t="s">
        <v>381</v>
      </c>
      <c r="G574" s="325" t="s">
        <v>381</v>
      </c>
      <c r="H574" s="325" t="s">
        <v>381</v>
      </c>
      <c r="I574" s="325" t="s">
        <v>381</v>
      </c>
      <c r="J574" s="325" t="s">
        <v>52</v>
      </c>
      <c r="K574" s="325" t="s">
        <v>381</v>
      </c>
      <c r="L574" s="325" t="s">
        <v>381</v>
      </c>
      <c r="M574" s="325" t="s">
        <v>381</v>
      </c>
      <c r="N574" s="325" t="s">
        <v>52</v>
      </c>
      <c r="O574" s="325" t="s">
        <v>381</v>
      </c>
      <c r="P574" s="325" t="s">
        <v>52</v>
      </c>
      <c r="Q574" s="325" t="s">
        <v>381</v>
      </c>
      <c r="R574" s="325" t="s">
        <v>381</v>
      </c>
      <c r="S574" s="325" t="s">
        <v>381</v>
      </c>
      <c r="T574" s="325" t="s">
        <v>381</v>
      </c>
      <c r="U574" s="459" t="s">
        <v>52</v>
      </c>
      <c r="V574" s="333" t="s">
        <v>381</v>
      </c>
      <c r="W574" s="323" t="s">
        <v>381</v>
      </c>
      <c r="X574" s="325" t="s">
        <v>381</v>
      </c>
      <c r="Y574" s="325" t="s">
        <v>381</v>
      </c>
      <c r="Z574" s="325" t="s">
        <v>381</v>
      </c>
      <c r="AA574" s="325" t="s">
        <v>381</v>
      </c>
      <c r="AB574" s="325" t="s">
        <v>381</v>
      </c>
      <c r="AC574" s="325" t="s">
        <v>381</v>
      </c>
      <c r="AD574" s="325" t="s">
        <v>381</v>
      </c>
      <c r="AE574" s="325" t="s">
        <v>381</v>
      </c>
      <c r="AF574" s="325" t="s">
        <v>381</v>
      </c>
      <c r="AG574" s="325" t="s">
        <v>381</v>
      </c>
      <c r="AH574" s="325" t="s">
        <v>381</v>
      </c>
      <c r="AI574" s="325" t="s">
        <v>52</v>
      </c>
      <c r="AJ574" s="325" t="s">
        <v>381</v>
      </c>
      <c r="AK574" s="325" t="s">
        <v>381</v>
      </c>
      <c r="AL574" s="325" t="s">
        <v>381</v>
      </c>
      <c r="AM574" s="325" t="s">
        <v>381</v>
      </c>
      <c r="AN574" s="325" t="s">
        <v>381</v>
      </c>
      <c r="AO574" s="325" t="s">
        <v>381</v>
      </c>
      <c r="AP574" s="325" t="s">
        <v>381</v>
      </c>
      <c r="AQ574" s="325" t="s">
        <v>381</v>
      </c>
      <c r="AR574" s="325" t="s">
        <v>52</v>
      </c>
      <c r="AS574" s="325" t="s">
        <v>381</v>
      </c>
      <c r="AT574" s="325" t="s">
        <v>381</v>
      </c>
    </row>
    <row r="575" spans="1:46" ht="15">
      <c r="A575" s="534" t="s">
        <v>526</v>
      </c>
      <c r="B575" s="535"/>
      <c r="C575" s="535"/>
      <c r="D575" s="536"/>
      <c r="E575" s="535"/>
      <c r="F575" s="535"/>
      <c r="G575" s="535"/>
      <c r="H575" s="535"/>
      <c r="I575" s="535"/>
      <c r="J575" s="535"/>
      <c r="K575" s="535"/>
      <c r="L575" s="535"/>
      <c r="M575" s="535"/>
      <c r="N575" s="535"/>
      <c r="O575" s="535"/>
      <c r="P575" s="535"/>
      <c r="Q575" s="535"/>
      <c r="R575" s="535"/>
      <c r="S575" s="535"/>
      <c r="T575" s="535"/>
      <c r="U575" s="535"/>
      <c r="V575" s="536"/>
      <c r="W575" s="535"/>
      <c r="X575" s="535"/>
      <c r="Y575" s="535"/>
      <c r="Z575" s="535"/>
      <c r="AA575" s="535"/>
      <c r="AB575" s="535"/>
      <c r="AC575" s="535"/>
      <c r="AD575" s="535"/>
      <c r="AE575" s="537"/>
      <c r="AF575" s="535"/>
      <c r="AG575" s="535"/>
      <c r="AH575" s="535"/>
      <c r="AI575" s="535"/>
      <c r="AJ575" s="535"/>
      <c r="AK575" s="535"/>
      <c r="AL575" s="535"/>
      <c r="AM575" s="535"/>
      <c r="AN575" s="535"/>
      <c r="AO575" s="535"/>
      <c r="AP575" s="535"/>
      <c r="AQ575" s="535"/>
      <c r="AR575" s="535"/>
      <c r="AS575" s="535"/>
      <c r="AT575" s="535"/>
    </row>
    <row r="576" spans="1:46" ht="15">
      <c r="A576" s="387" t="s">
        <v>208</v>
      </c>
      <c r="B576" s="556">
        <f>C576/D576</f>
        <v>0.33333333333333331</v>
      </c>
      <c r="C576" s="375">
        <f t="shared" si="283"/>
        <v>13</v>
      </c>
      <c r="D576" s="388">
        <f>SUM($C$576:$C$578)</f>
        <v>39</v>
      </c>
      <c r="E576" s="325" t="s">
        <v>381</v>
      </c>
      <c r="F576" s="325" t="s">
        <v>381</v>
      </c>
      <c r="G576" s="325" t="s">
        <v>52</v>
      </c>
      <c r="H576" s="325" t="s">
        <v>52</v>
      </c>
      <c r="I576" s="325" t="s">
        <v>381</v>
      </c>
      <c r="J576" s="325" t="s">
        <v>52</v>
      </c>
      <c r="K576" s="325" t="s">
        <v>381</v>
      </c>
      <c r="L576" s="325" t="s">
        <v>381</v>
      </c>
      <c r="M576" s="325" t="s">
        <v>52</v>
      </c>
      <c r="N576" s="325" t="s">
        <v>381</v>
      </c>
      <c r="O576" s="325" t="s">
        <v>381</v>
      </c>
      <c r="P576" s="325" t="s">
        <v>52</v>
      </c>
      <c r="Q576" s="325" t="s">
        <v>52</v>
      </c>
      <c r="R576" s="325" t="s">
        <v>381</v>
      </c>
      <c r="S576" s="325" t="s">
        <v>381</v>
      </c>
      <c r="T576" s="325" t="s">
        <v>52</v>
      </c>
      <c r="U576" s="459" t="s">
        <v>381</v>
      </c>
      <c r="V576" s="333" t="s">
        <v>381</v>
      </c>
      <c r="W576" s="323" t="s">
        <v>52</v>
      </c>
      <c r="X576" s="325" t="s">
        <v>381</v>
      </c>
      <c r="Y576" s="325" t="s">
        <v>381</v>
      </c>
      <c r="Z576" s="325" t="s">
        <v>381</v>
      </c>
      <c r="AA576" s="325" t="s">
        <v>381</v>
      </c>
      <c r="AB576" s="325" t="s">
        <v>52</v>
      </c>
      <c r="AC576" s="325" t="s">
        <v>52</v>
      </c>
      <c r="AD576" s="325" t="s">
        <v>52</v>
      </c>
      <c r="AE576" s="325" t="s">
        <v>381</v>
      </c>
      <c r="AF576" s="325" t="s">
        <v>381</v>
      </c>
      <c r="AG576" s="325" t="s">
        <v>381</v>
      </c>
      <c r="AH576" s="325" t="s">
        <v>381</v>
      </c>
      <c r="AI576" s="325" t="s">
        <v>381</v>
      </c>
      <c r="AJ576" s="325" t="s">
        <v>381</v>
      </c>
      <c r="AK576" s="325" t="s">
        <v>52</v>
      </c>
      <c r="AL576" s="325" t="s">
        <v>381</v>
      </c>
      <c r="AM576" s="325" t="s">
        <v>52</v>
      </c>
      <c r="AN576" s="325" t="s">
        <v>381</v>
      </c>
      <c r="AO576" s="325" t="s">
        <v>381</v>
      </c>
      <c r="AP576" s="325" t="s">
        <v>381</v>
      </c>
      <c r="AQ576" s="325" t="s">
        <v>381</v>
      </c>
      <c r="AR576" s="325" t="s">
        <v>381</v>
      </c>
      <c r="AS576" s="325" t="s">
        <v>381</v>
      </c>
      <c r="AT576" s="325" t="s">
        <v>381</v>
      </c>
    </row>
    <row r="577" spans="1:46" ht="15">
      <c r="A577" s="387" t="s">
        <v>524</v>
      </c>
      <c r="B577" s="556">
        <f>C577/D577</f>
        <v>0.58974358974358976</v>
      </c>
      <c r="C577" s="375">
        <f t="shared" si="283"/>
        <v>23</v>
      </c>
      <c r="D577" s="388">
        <f t="shared" ref="D577:D578" si="286">SUM($C$576:$C$578)</f>
        <v>39</v>
      </c>
      <c r="E577" s="325" t="s">
        <v>381</v>
      </c>
      <c r="F577" s="325" t="s">
        <v>52</v>
      </c>
      <c r="G577" s="325" t="s">
        <v>381</v>
      </c>
      <c r="H577" s="325" t="s">
        <v>381</v>
      </c>
      <c r="I577" s="325" t="s">
        <v>52</v>
      </c>
      <c r="J577" s="325" t="s">
        <v>381</v>
      </c>
      <c r="K577" s="325" t="s">
        <v>52</v>
      </c>
      <c r="L577" s="325" t="s">
        <v>52</v>
      </c>
      <c r="M577" s="325" t="s">
        <v>381</v>
      </c>
      <c r="N577" s="325" t="s">
        <v>381</v>
      </c>
      <c r="O577" s="325" t="s">
        <v>52</v>
      </c>
      <c r="P577" s="325" t="s">
        <v>381</v>
      </c>
      <c r="Q577" s="325" t="s">
        <v>381</v>
      </c>
      <c r="R577" s="591" t="s">
        <v>52</v>
      </c>
      <c r="S577" s="325" t="s">
        <v>52</v>
      </c>
      <c r="T577" s="325" t="s">
        <v>381</v>
      </c>
      <c r="U577" s="459" t="s">
        <v>381</v>
      </c>
      <c r="V577" s="333" t="s">
        <v>381</v>
      </c>
      <c r="W577" s="323" t="s">
        <v>381</v>
      </c>
      <c r="X577" s="325" t="s">
        <v>52</v>
      </c>
      <c r="Y577" s="325" t="s">
        <v>52</v>
      </c>
      <c r="Z577" s="325" t="s">
        <v>52</v>
      </c>
      <c r="AA577" s="325" t="s">
        <v>381</v>
      </c>
      <c r="AB577" s="325" t="s">
        <v>381</v>
      </c>
      <c r="AC577" s="325" t="s">
        <v>381</v>
      </c>
      <c r="AD577" s="325" t="s">
        <v>381</v>
      </c>
      <c r="AE577" s="325" t="s">
        <v>52</v>
      </c>
      <c r="AF577" s="325" t="s">
        <v>52</v>
      </c>
      <c r="AG577" s="325" t="s">
        <v>52</v>
      </c>
      <c r="AH577" s="325" t="s">
        <v>52</v>
      </c>
      <c r="AI577" s="325" t="s">
        <v>52</v>
      </c>
      <c r="AJ577" s="325" t="s">
        <v>52</v>
      </c>
      <c r="AK577" s="325" t="s">
        <v>381</v>
      </c>
      <c r="AL577" s="325" t="s">
        <v>52</v>
      </c>
      <c r="AM577" s="325" t="s">
        <v>381</v>
      </c>
      <c r="AN577" s="325" t="s">
        <v>52</v>
      </c>
      <c r="AO577" s="325" t="s">
        <v>52</v>
      </c>
      <c r="AP577" s="325" t="s">
        <v>52</v>
      </c>
      <c r="AQ577" s="325" t="s">
        <v>52</v>
      </c>
      <c r="AR577" s="325" t="s">
        <v>381</v>
      </c>
      <c r="AS577" s="325" t="s">
        <v>52</v>
      </c>
      <c r="AT577" s="325" t="s">
        <v>52</v>
      </c>
    </row>
    <row r="578" spans="1:46" ht="15">
      <c r="A578" s="387" t="s">
        <v>210</v>
      </c>
      <c r="B578" s="556">
        <f>C578/D578</f>
        <v>7.6923076923076927E-2</v>
      </c>
      <c r="C578" s="375">
        <f t="shared" si="283"/>
        <v>3</v>
      </c>
      <c r="D578" s="388">
        <f t="shared" si="286"/>
        <v>39</v>
      </c>
      <c r="E578" s="325" t="s">
        <v>381</v>
      </c>
      <c r="F578" s="325" t="s">
        <v>381</v>
      </c>
      <c r="G578" s="325" t="s">
        <v>381</v>
      </c>
      <c r="H578" s="325" t="s">
        <v>381</v>
      </c>
      <c r="I578" s="325" t="s">
        <v>381</v>
      </c>
      <c r="J578" s="325" t="s">
        <v>381</v>
      </c>
      <c r="K578" s="325" t="s">
        <v>381</v>
      </c>
      <c r="L578" s="325" t="s">
        <v>381</v>
      </c>
      <c r="M578" s="325" t="s">
        <v>381</v>
      </c>
      <c r="N578" s="325" t="s">
        <v>52</v>
      </c>
      <c r="O578" s="325" t="s">
        <v>381</v>
      </c>
      <c r="P578" s="325" t="s">
        <v>381</v>
      </c>
      <c r="Q578" s="325" t="s">
        <v>381</v>
      </c>
      <c r="R578" s="325" t="s">
        <v>381</v>
      </c>
      <c r="S578" s="325" t="s">
        <v>381</v>
      </c>
      <c r="T578" s="325" t="s">
        <v>381</v>
      </c>
      <c r="U578" s="459" t="s">
        <v>52</v>
      </c>
      <c r="V578" s="333" t="s">
        <v>52</v>
      </c>
      <c r="W578" s="323" t="s">
        <v>381</v>
      </c>
      <c r="X578" s="325" t="s">
        <v>381</v>
      </c>
      <c r="Y578" s="325" t="s">
        <v>381</v>
      </c>
      <c r="Z578" s="325" t="s">
        <v>381</v>
      </c>
      <c r="AA578" s="325" t="s">
        <v>381</v>
      </c>
      <c r="AB578" s="325" t="s">
        <v>381</v>
      </c>
      <c r="AC578" s="325" t="s">
        <v>381</v>
      </c>
      <c r="AD578" s="325" t="s">
        <v>381</v>
      </c>
      <c r="AE578" s="325" t="s">
        <v>381</v>
      </c>
      <c r="AF578" s="325" t="s">
        <v>381</v>
      </c>
      <c r="AG578" s="325" t="s">
        <v>381</v>
      </c>
      <c r="AH578" s="325" t="s">
        <v>381</v>
      </c>
      <c r="AI578" s="325" t="s">
        <v>381</v>
      </c>
      <c r="AJ578" s="325" t="s">
        <v>381</v>
      </c>
      <c r="AK578" s="325" t="s">
        <v>381</v>
      </c>
      <c r="AL578" s="325" t="s">
        <v>381</v>
      </c>
      <c r="AM578" s="325" t="s">
        <v>381</v>
      </c>
      <c r="AN578" s="325" t="s">
        <v>381</v>
      </c>
      <c r="AO578" s="325" t="s">
        <v>381</v>
      </c>
      <c r="AP578" s="325" t="s">
        <v>381</v>
      </c>
      <c r="AQ578" s="325" t="s">
        <v>381</v>
      </c>
      <c r="AR578" s="325" t="s">
        <v>381</v>
      </c>
      <c r="AS578" s="325" t="s">
        <v>381</v>
      </c>
      <c r="AT578" s="325" t="s">
        <v>381</v>
      </c>
    </row>
    <row r="579" spans="1:46" ht="15">
      <c r="A579" s="534" t="s">
        <v>527</v>
      </c>
      <c r="B579" s="535"/>
      <c r="C579" s="535"/>
      <c r="D579" s="536"/>
      <c r="E579" s="535"/>
      <c r="F579" s="535"/>
      <c r="G579" s="535"/>
      <c r="H579" s="535"/>
      <c r="I579" s="535"/>
      <c r="J579" s="535"/>
      <c r="K579" s="535"/>
      <c r="L579" s="535"/>
      <c r="M579" s="535"/>
      <c r="N579" s="535"/>
      <c r="O579" s="535"/>
      <c r="P579" s="535"/>
      <c r="Q579" s="535"/>
      <c r="R579" s="535"/>
      <c r="S579" s="535"/>
      <c r="T579" s="535"/>
      <c r="U579" s="535"/>
      <c r="V579" s="536"/>
      <c r="W579" s="535"/>
      <c r="X579" s="535"/>
      <c r="Y579" s="535"/>
      <c r="Z579" s="535"/>
      <c r="AA579" s="535"/>
      <c r="AB579" s="535"/>
      <c r="AC579" s="535"/>
      <c r="AD579" s="535"/>
      <c r="AE579" s="537"/>
      <c r="AF579" s="535"/>
      <c r="AG579" s="535"/>
      <c r="AH579" s="535"/>
      <c r="AI579" s="535"/>
      <c r="AJ579" s="535"/>
      <c r="AK579" s="535"/>
      <c r="AL579" s="535"/>
      <c r="AM579" s="535"/>
      <c r="AN579" s="535"/>
      <c r="AO579" s="535"/>
      <c r="AP579" s="535"/>
      <c r="AQ579" s="535"/>
      <c r="AR579" s="535"/>
      <c r="AS579" s="535"/>
      <c r="AT579" s="535"/>
    </row>
    <row r="580" spans="1:46" ht="15">
      <c r="A580" s="387" t="s">
        <v>208</v>
      </c>
      <c r="B580" s="556">
        <f>C580/D580</f>
        <v>0.5</v>
      </c>
      <c r="C580" s="375">
        <f t="shared" si="283"/>
        <v>20</v>
      </c>
      <c r="D580" s="388">
        <f>SUM($C$580:$C$582)</f>
        <v>40</v>
      </c>
      <c r="E580" s="325" t="s">
        <v>381</v>
      </c>
      <c r="F580" s="325" t="s">
        <v>381</v>
      </c>
      <c r="G580" s="325" t="s">
        <v>52</v>
      </c>
      <c r="H580" s="325" t="s">
        <v>52</v>
      </c>
      <c r="I580" s="325" t="s">
        <v>52</v>
      </c>
      <c r="J580" s="325" t="s">
        <v>52</v>
      </c>
      <c r="K580" s="325" t="s">
        <v>381</v>
      </c>
      <c r="L580" s="325" t="s">
        <v>381</v>
      </c>
      <c r="M580" s="325" t="s">
        <v>52</v>
      </c>
      <c r="N580" s="325" t="s">
        <v>381</v>
      </c>
      <c r="O580" s="325" t="s">
        <v>52</v>
      </c>
      <c r="P580" s="325" t="s">
        <v>381</v>
      </c>
      <c r="Q580" s="325" t="s">
        <v>52</v>
      </c>
      <c r="R580" s="325" t="s">
        <v>52</v>
      </c>
      <c r="S580" s="325" t="s">
        <v>381</v>
      </c>
      <c r="T580" s="325" t="s">
        <v>52</v>
      </c>
      <c r="U580" s="459" t="s">
        <v>381</v>
      </c>
      <c r="V580" s="333" t="s">
        <v>381</v>
      </c>
      <c r="W580" s="323" t="s">
        <v>52</v>
      </c>
      <c r="X580" s="325" t="s">
        <v>381</v>
      </c>
      <c r="Y580" s="325" t="s">
        <v>381</v>
      </c>
      <c r="Z580" s="325" t="s">
        <v>381</v>
      </c>
      <c r="AA580" s="325" t="s">
        <v>52</v>
      </c>
      <c r="AB580" s="325" t="s">
        <v>52</v>
      </c>
      <c r="AC580" s="325" t="s">
        <v>52</v>
      </c>
      <c r="AD580" s="325" t="s">
        <v>52</v>
      </c>
      <c r="AE580" s="325" t="s">
        <v>381</v>
      </c>
      <c r="AF580" s="325" t="s">
        <v>52</v>
      </c>
      <c r="AG580" s="325" t="s">
        <v>381</v>
      </c>
      <c r="AH580" s="325" t="s">
        <v>381</v>
      </c>
      <c r="AI580" s="325" t="s">
        <v>381</v>
      </c>
      <c r="AJ580" s="325" t="s">
        <v>381</v>
      </c>
      <c r="AK580" s="325" t="s">
        <v>381</v>
      </c>
      <c r="AL580" s="325" t="s">
        <v>52</v>
      </c>
      <c r="AM580" s="325" t="s">
        <v>52</v>
      </c>
      <c r="AN580" s="325" t="s">
        <v>381</v>
      </c>
      <c r="AO580" s="325" t="s">
        <v>52</v>
      </c>
      <c r="AP580" s="325" t="s">
        <v>381</v>
      </c>
      <c r="AQ580" s="325" t="s">
        <v>381</v>
      </c>
      <c r="AR580" s="325" t="s">
        <v>381</v>
      </c>
      <c r="AS580" s="325" t="s">
        <v>52</v>
      </c>
      <c r="AT580" s="325" t="s">
        <v>52</v>
      </c>
    </row>
    <row r="581" spans="1:46" ht="15">
      <c r="A581" s="387" t="s">
        <v>524</v>
      </c>
      <c r="B581" s="556">
        <f>C581/D581</f>
        <v>0.4</v>
      </c>
      <c r="C581" s="375">
        <f t="shared" si="283"/>
        <v>16</v>
      </c>
      <c r="D581" s="388">
        <f t="shared" ref="D581:D582" si="287">SUM($C$580:$C$582)</f>
        <v>40</v>
      </c>
      <c r="E581" s="325" t="s">
        <v>381</v>
      </c>
      <c r="F581" s="325" t="s">
        <v>52</v>
      </c>
      <c r="G581" s="325" t="s">
        <v>381</v>
      </c>
      <c r="H581" s="325" t="s">
        <v>381</v>
      </c>
      <c r="I581" s="325" t="s">
        <v>381</v>
      </c>
      <c r="J581" s="325" t="s">
        <v>381</v>
      </c>
      <c r="K581" s="325" t="s">
        <v>52</v>
      </c>
      <c r="L581" s="325" t="s">
        <v>52</v>
      </c>
      <c r="M581" s="325" t="s">
        <v>381</v>
      </c>
      <c r="N581" s="325" t="s">
        <v>52</v>
      </c>
      <c r="O581" s="325" t="s">
        <v>381</v>
      </c>
      <c r="P581" s="325" t="s">
        <v>381</v>
      </c>
      <c r="Q581" s="325" t="s">
        <v>381</v>
      </c>
      <c r="R581" s="325" t="s">
        <v>381</v>
      </c>
      <c r="S581" s="325" t="s">
        <v>381</v>
      </c>
      <c r="T581" s="325" t="s">
        <v>381</v>
      </c>
      <c r="U581" s="459" t="s">
        <v>381</v>
      </c>
      <c r="V581" s="333" t="s">
        <v>52</v>
      </c>
      <c r="W581" s="323" t="s">
        <v>381</v>
      </c>
      <c r="X581" s="325" t="s">
        <v>52</v>
      </c>
      <c r="Y581" s="325" t="s">
        <v>52</v>
      </c>
      <c r="Z581" s="325" t="s">
        <v>52</v>
      </c>
      <c r="AA581" s="325" t="s">
        <v>381</v>
      </c>
      <c r="AB581" s="325" t="s">
        <v>381</v>
      </c>
      <c r="AC581" s="325" t="s">
        <v>381</v>
      </c>
      <c r="AD581" s="325" t="s">
        <v>381</v>
      </c>
      <c r="AE581" s="325" t="s">
        <v>381</v>
      </c>
      <c r="AF581" s="325" t="s">
        <v>381</v>
      </c>
      <c r="AG581" s="325" t="s">
        <v>52</v>
      </c>
      <c r="AH581" s="325" t="s">
        <v>52</v>
      </c>
      <c r="AI581" s="325" t="s">
        <v>52</v>
      </c>
      <c r="AJ581" s="325" t="s">
        <v>52</v>
      </c>
      <c r="AK581" s="325" t="s">
        <v>52</v>
      </c>
      <c r="AL581" s="325" t="s">
        <v>381</v>
      </c>
      <c r="AM581" s="325" t="s">
        <v>381</v>
      </c>
      <c r="AN581" s="325" t="s">
        <v>52</v>
      </c>
      <c r="AO581" s="325" t="s">
        <v>381</v>
      </c>
      <c r="AP581" s="325" t="s">
        <v>52</v>
      </c>
      <c r="AQ581" s="325" t="s">
        <v>52</v>
      </c>
      <c r="AR581" s="325" t="s">
        <v>381</v>
      </c>
      <c r="AS581" s="325" t="s">
        <v>381</v>
      </c>
      <c r="AT581" s="325" t="s">
        <v>381</v>
      </c>
    </row>
    <row r="582" spans="1:46" ht="15">
      <c r="A582" s="387" t="s">
        <v>210</v>
      </c>
      <c r="B582" s="588">
        <f>C582/D582</f>
        <v>0.1</v>
      </c>
      <c r="C582" s="375">
        <f t="shared" si="283"/>
        <v>4</v>
      </c>
      <c r="D582" s="388">
        <f t="shared" si="287"/>
        <v>40</v>
      </c>
      <c r="E582" s="325" t="s">
        <v>381</v>
      </c>
      <c r="F582" s="325" t="s">
        <v>381</v>
      </c>
      <c r="G582" s="325" t="s">
        <v>381</v>
      </c>
      <c r="H582" s="325" t="s">
        <v>381</v>
      </c>
      <c r="I582" s="325" t="s">
        <v>381</v>
      </c>
      <c r="J582" s="325" t="s">
        <v>381</v>
      </c>
      <c r="K582" s="325" t="s">
        <v>381</v>
      </c>
      <c r="L582" s="325" t="s">
        <v>381</v>
      </c>
      <c r="M582" s="325" t="s">
        <v>381</v>
      </c>
      <c r="N582" s="325" t="s">
        <v>381</v>
      </c>
      <c r="O582" s="325" t="s">
        <v>381</v>
      </c>
      <c r="P582" s="325" t="s">
        <v>52</v>
      </c>
      <c r="Q582" s="325" t="s">
        <v>381</v>
      </c>
      <c r="R582" s="325" t="s">
        <v>381</v>
      </c>
      <c r="S582" s="325" t="s">
        <v>52</v>
      </c>
      <c r="T582" s="325" t="s">
        <v>381</v>
      </c>
      <c r="U582" s="459" t="s">
        <v>52</v>
      </c>
      <c r="V582" s="333" t="s">
        <v>381</v>
      </c>
      <c r="W582" s="323" t="s">
        <v>381</v>
      </c>
      <c r="X582" s="325" t="s">
        <v>381</v>
      </c>
      <c r="Y582" s="325" t="s">
        <v>381</v>
      </c>
      <c r="Z582" s="325" t="s">
        <v>381</v>
      </c>
      <c r="AA582" s="325" t="s">
        <v>381</v>
      </c>
      <c r="AB582" s="325" t="s">
        <v>381</v>
      </c>
      <c r="AC582" s="325" t="s">
        <v>381</v>
      </c>
      <c r="AD582" s="325" t="s">
        <v>381</v>
      </c>
      <c r="AE582" s="325" t="s">
        <v>52</v>
      </c>
      <c r="AF582" s="325" t="s">
        <v>381</v>
      </c>
      <c r="AG582" s="325" t="s">
        <v>381</v>
      </c>
      <c r="AH582" s="325" t="s">
        <v>381</v>
      </c>
      <c r="AI582" s="325" t="s">
        <v>381</v>
      </c>
      <c r="AJ582" s="325" t="s">
        <v>381</v>
      </c>
      <c r="AK582" s="325" t="s">
        <v>381</v>
      </c>
      <c r="AL582" s="325" t="s">
        <v>381</v>
      </c>
      <c r="AM582" s="325" t="s">
        <v>381</v>
      </c>
      <c r="AN582" s="325" t="s">
        <v>381</v>
      </c>
      <c r="AO582" s="325" t="s">
        <v>381</v>
      </c>
      <c r="AP582" s="325" t="s">
        <v>381</v>
      </c>
      <c r="AQ582" s="325" t="s">
        <v>381</v>
      </c>
      <c r="AR582" s="325" t="s">
        <v>381</v>
      </c>
      <c r="AS582" s="325" t="s">
        <v>381</v>
      </c>
      <c r="AT582" s="325" t="s">
        <v>381</v>
      </c>
    </row>
    <row r="583" spans="1:46" ht="15.75" customHeight="1">
      <c r="A583" s="605" t="s">
        <v>214</v>
      </c>
      <c r="B583" s="606">
        <f>C583/D583</f>
        <v>0.46666666666666667</v>
      </c>
      <c r="C583" s="375">
        <f t="shared" si="283"/>
        <v>14</v>
      </c>
      <c r="D583" s="388" cm="1">
        <f t="array" ref="D583">SUM(COUNTIFS(E583:AT583,{"Yes","No"}))</f>
        <v>30</v>
      </c>
      <c r="E583" s="325" t="s">
        <v>381</v>
      </c>
      <c r="F583" s="278" t="s">
        <v>52</v>
      </c>
      <c r="G583" s="325" t="s">
        <v>52</v>
      </c>
      <c r="H583" s="325" t="s">
        <v>59</v>
      </c>
      <c r="I583" s="325" t="s">
        <v>53</v>
      </c>
      <c r="J583" s="278" t="s">
        <v>52</v>
      </c>
      <c r="K583" s="325" t="s">
        <v>59</v>
      </c>
      <c r="L583" s="325" t="s">
        <v>59</v>
      </c>
      <c r="M583" s="278" t="s">
        <v>53</v>
      </c>
      <c r="N583" s="325" t="s">
        <v>53</v>
      </c>
      <c r="O583" s="278" t="s">
        <v>52</v>
      </c>
      <c r="P583" s="278" t="s">
        <v>59</v>
      </c>
      <c r="Q583" s="325" t="s">
        <v>52</v>
      </c>
      <c r="R583" s="325" t="s">
        <v>59</v>
      </c>
      <c r="S583" s="325" t="s">
        <v>53</v>
      </c>
      <c r="T583" s="278" t="s">
        <v>52</v>
      </c>
      <c r="U583" s="392" t="s">
        <v>53</v>
      </c>
      <c r="V583" s="333" t="s">
        <v>53</v>
      </c>
      <c r="W583" s="323" t="s">
        <v>53</v>
      </c>
      <c r="X583" s="325" t="s">
        <v>53</v>
      </c>
      <c r="Y583" s="325" t="s">
        <v>52</v>
      </c>
      <c r="Z583" s="325" t="s">
        <v>53</v>
      </c>
      <c r="AA583" s="278" t="s">
        <v>52</v>
      </c>
      <c r="AB583" s="325" t="s">
        <v>52</v>
      </c>
      <c r="AC583" s="278" t="s">
        <v>52</v>
      </c>
      <c r="AD583" s="325" t="s">
        <v>59</v>
      </c>
      <c r="AE583" s="331" t="s">
        <v>53</v>
      </c>
      <c r="AF583" s="325" t="s">
        <v>53</v>
      </c>
      <c r="AG583" s="325" t="s">
        <v>59</v>
      </c>
      <c r="AH583" s="325" t="s">
        <v>53</v>
      </c>
      <c r="AI583" s="325" t="s">
        <v>59</v>
      </c>
      <c r="AJ583" s="325" t="s">
        <v>53</v>
      </c>
      <c r="AK583" s="325" t="s">
        <v>59</v>
      </c>
      <c r="AL583" s="278" t="s">
        <v>52</v>
      </c>
      <c r="AM583" s="325" t="s">
        <v>52</v>
      </c>
      <c r="AN583" s="325" t="s">
        <v>52</v>
      </c>
      <c r="AO583" s="325" t="s">
        <v>53</v>
      </c>
      <c r="AP583" s="278" t="s">
        <v>53</v>
      </c>
      <c r="AQ583" s="325" t="s">
        <v>52</v>
      </c>
      <c r="AR583" s="325" t="s">
        <v>59</v>
      </c>
      <c r="AS583" s="325" t="s">
        <v>53</v>
      </c>
      <c r="AT583" s="325" t="s">
        <v>59</v>
      </c>
    </row>
    <row r="584" spans="1:46" ht="35.25" customHeight="1">
      <c r="A584" s="594" t="s">
        <v>528</v>
      </c>
      <c r="B584" s="535"/>
      <c r="C584" s="535"/>
      <c r="D584" s="536"/>
      <c r="E584" s="535"/>
      <c r="F584" s="443" t="str" cm="1">
        <f t="array" ref="F584">IF(COUNTIF(F585:F594,"Yes")&lt;1,"Don't Know",_xlfn.IFS(F585="Yes",$A585,F586="Yes",$A586,F587="Yes",$A587,F588="Yes",$A588,F589="Yes",$A589,F590="Yes",$A590,F591="Yes",$A591,F592="Yes",$A592,F593="Yes",$A593,F594="Yes",$A594))</f>
        <v>81-100%</v>
      </c>
      <c r="G584" s="443" t="str" cm="1">
        <f t="array" ref="G584">IF(COUNTIF(G585:G594,"Yes")&lt;1,"Don't Know",_xlfn.IFS(G585="Yes",$A585,G586="Yes",$A586,G587="Yes",$A587,G588="Yes",$A588,G589="Yes",$A589,G590="Yes",$A590,G591="Yes",$A591,G592="Yes",$A592,G593="Yes",$A593,G594="Yes",$A594))</f>
        <v>11-20%</v>
      </c>
      <c r="H584" s="443" t="str" cm="1">
        <f t="array" ref="H584">IF(COUNTIF(H585:H594,"Yes")&lt;1,"Don't Know",_xlfn.IFS(H585="Yes",$A585,H586="Yes",$A586,H587="Yes",$A587,H588="Yes",$A588,H589="Yes",$A589,H590="Yes",$A590,H591="Yes",$A591,H592="Yes",$A592,H593="Yes",$A593,H594="Yes",$A594))</f>
        <v>71-80%</v>
      </c>
      <c r="I584" s="443" t="str" cm="1">
        <f t="array" ref="I584">IF(COUNTIF(I585:I594,"Yes")&lt;1,"Don't Know",_xlfn.IFS(I585="Yes",$A585,I586="Yes",$A586,I587="Yes",$A587,I588="Yes",$A588,I589="Yes",$A589,I590="Yes",$A590,I591="Yes",$A591,I592="Yes",$A592,I593="Yes",$A593,I594="Yes",$A594))</f>
        <v>1-10%</v>
      </c>
      <c r="J584" s="443" t="str" cm="1">
        <f t="array" ref="J584">IF(COUNTIF(J585:J594,"Yes")&lt;1,"Don't Know",_xlfn.IFS(J585="Yes",$A585,J586="Yes",$A586,J587="Yes",$A587,J588="Yes",$A588,J589="Yes",$A589,J590="Yes",$A590,J591="Yes",$A591,J592="Yes",$A592,J593="Yes",$A593,J594="Yes",$A594))</f>
        <v>81-100%</v>
      </c>
      <c r="K584" s="443" t="str" cm="1">
        <f t="array" ref="K584">IF(COUNTIF(K585:K594,"Yes")&lt;1,"Don't Know",_xlfn.IFS(K585="Yes",$A585,K586="Yes",$A586,K587="Yes",$A587,K588="Yes",$A588,K589="Yes",$A589,K590="Yes",$A590,K591="Yes",$A591,K592="Yes",$A592,K593="Yes",$A593,K594="Yes",$A594))</f>
        <v>21-30%</v>
      </c>
      <c r="L584" s="443" t="str" cm="1">
        <f t="array" ref="L584">IF(COUNTIF(L585:L594,"Yes")&lt;1,"Don't Know",_xlfn.IFS(L585="Yes",$A585,L586="Yes",$A586,L587="Yes",$A587,L588="Yes",$A588,L589="Yes",$A589,L590="Yes",$A590,L591="Yes",$A591,L592="Yes",$A592,L593="Yes",$A593,L594="Yes",$A594))</f>
        <v>81-100%</v>
      </c>
      <c r="M584" s="443" t="str" cm="1">
        <f t="array" ref="M584">IF(COUNTIF(M585:M594,"Yes")&lt;1,"Don't Know",_xlfn.IFS(M585="Yes",$A585,M586="Yes",$A586,M587="Yes",$A587,M588="Yes",$A588,M589="Yes",$A589,M590="Yes",$A590,M591="Yes",$A591,M592="Yes",$A592,M593="Yes",$A593,M594="Yes",$A594))</f>
        <v>71-80%</v>
      </c>
      <c r="N584" s="443" t="str" cm="1">
        <f t="array" ref="N584">IF(COUNTIF(N585:N594,"Yes")&lt;1,"Don't Know",_xlfn.IFS(N585="Yes",$A585,N586="Yes",$A586,N587="Yes",$A587,N588="Yes",$A588,N589="Yes",$A589,N590="Yes",$A590,N591="Yes",$A591,N592="Yes",$A592,N593="Yes",$A593,N594="Yes",$A594))</f>
        <v>61-70%</v>
      </c>
      <c r="O584" s="443" t="str" cm="1">
        <f t="array" ref="O584">IF(COUNTIF(O585:O594,"Yes")&lt;1,"Don't Know",_xlfn.IFS(O585="Yes",$A585,O586="Yes",$A586,O587="Yes",$A587,O588="Yes",$A588,O589="Yes",$A589,O590="Yes",$A590,O591="Yes",$A591,O592="Yes",$A592,O593="Yes",$A593,O594="Yes",$A594))</f>
        <v>31-40%</v>
      </c>
      <c r="P584" s="443" t="str" cm="1">
        <f t="array" ref="P584">IF(COUNTIF(P585:P594,"Yes")&lt;1,"Don't Know",_xlfn.IFS(P585="Yes",$A585,P586="Yes",$A586,P587="Yes",$A587,P588="Yes",$A588,P589="Yes",$A589,P590="Yes",$A590,P591="Yes",$A591,P592="Yes",$A592,P593="Yes",$A593,P594="Yes",$A594))</f>
        <v>41-50%</v>
      </c>
      <c r="Q584" s="443" t="str" cm="1">
        <f t="array" ref="Q584">IF(COUNTIF(Q585:Q594,"Yes")&lt;1,"Don't Know",_xlfn.IFS(Q585="Yes",$A585,Q586="Yes",$A586,Q587="Yes",$A587,Q588="Yes",$A588,Q589="Yes",$A589,Q590="Yes",$A590,Q591="Yes",$A591,Q592="Yes",$A592,Q593="Yes",$A593,Q594="Yes",$A594))</f>
        <v>61-70%</v>
      </c>
      <c r="R584" s="443" t="str" cm="1">
        <f t="array" ref="R584">IF(COUNTIF(R585:R594,"Yes")&lt;1,"Don't Know",_xlfn.IFS(R585="Yes",$A585,R586="Yes",$A586,R587="Yes",$A587,R588="Yes",$A588,R589="Yes",$A589,R590="Yes",$A590,R591="Yes",$A591,R592="Yes",$A592,R593="Yes",$A593,R594="Yes",$A594))</f>
        <v>31-40%</v>
      </c>
      <c r="S584" s="443" t="str" cm="1">
        <f t="array" ref="S584">IF(COUNTIF(S585:S594,"Yes")&lt;1,"Don't Know",_xlfn.IFS(S585="Yes",$A585,S586="Yes",$A586,S587="Yes",$A587,S588="Yes",$A588,S589="Yes",$A589,S590="Yes",$A590,S591="Yes",$A591,S592="Yes",$A592,S593="Yes",$A593,S594="Yes",$A594))</f>
        <v>11-20%</v>
      </c>
      <c r="T584" s="443" t="str" cm="1">
        <f t="array" ref="T584">IF(COUNTIF(T585:T594,"Yes")&lt;1,"Don't Know",_xlfn.IFS(T585="Yes",$A585,T586="Yes",$A586,T587="Yes",$A587,T588="Yes",$A588,T589="Yes",$A589,T590="Yes",$A590,T591="Yes",$A591,T592="Yes",$A592,T593="Yes",$A593,T594="Yes",$A594))</f>
        <v>61-70%</v>
      </c>
      <c r="U584" s="443" t="str" cm="1">
        <f t="array" ref="U584">IF(COUNTIF(U585:U594,"Yes")&lt;1,"Don't Know",_xlfn.IFS(U585="Yes",$A585,U586="Yes",$A586,U587="Yes",$A587,U588="Yes",$A588,U589="Yes",$A589,U590="Yes",$A590,U591="Yes",$A591,U592="Yes",$A592,U593="Yes",$A593,U594="Yes",$A594))</f>
        <v>Don't Know</v>
      </c>
      <c r="V584" s="443" t="str" cm="1">
        <f t="array" ref="V584">IF(COUNTIF(V585:V594,"Yes")&lt;1,"Don't Know",_xlfn.IFS(V585="Yes",$A585,V586="Yes",$A586,V587="Yes",$A587,V588="Yes",$A588,V589="Yes",$A589,V590="Yes",$A590,V591="Yes",$A591,V592="Yes",$A592,V593="Yes",$A593,V594="Yes",$A594))</f>
        <v>51-60%</v>
      </c>
      <c r="W584" s="443" t="str" cm="1">
        <f t="array" ref="W584">IF(COUNTIF(W585:W594,"Yes")&lt;1,"Don't Know",_xlfn.IFS(W585="Yes",$A585,W586="Yes",$A586,W587="Yes",$A587,W588="Yes",$A588,W589="Yes",$A589,W590="Yes",$A590,W591="Yes",$A591,W592="Yes",$A592,W593="Yes",$A593,W594="Yes",$A594))</f>
        <v>51-60%</v>
      </c>
      <c r="X584" s="443" t="str" cm="1">
        <f t="array" ref="X584">IF(COUNTIF(X585:X594,"Yes")&lt;1,"Don't Know",_xlfn.IFS(X585="Yes",$A585,X586="Yes",$A586,X587="Yes",$A587,X588="Yes",$A588,X589="Yes",$A589,X590="Yes",$A590,X591="Yes",$A591,X592="Yes",$A592,X593="Yes",$A593,X594="Yes",$A594))</f>
        <v>31-40%</v>
      </c>
      <c r="Y584" s="443" t="str" cm="1">
        <f t="array" ref="Y584">IF(COUNTIF(Y585:Y594,"Yes")&lt;1,"Don't Know",_xlfn.IFS(Y585="Yes",$A585,Y586="Yes",$A586,Y587="Yes",$A587,Y588="Yes",$A588,Y589="Yes",$A589,Y590="Yes",$A590,Y591="Yes",$A591,Y592="Yes",$A592,Y593="Yes",$A593,Y594="Yes",$A594))</f>
        <v>1-10%</v>
      </c>
      <c r="Z584" s="443" t="str" cm="1">
        <f t="array" ref="Z584">IF(COUNTIF(Z585:Z594,"Yes")&lt;1,"Don't Know",_xlfn.IFS(Z585="Yes",$A585,Z586="Yes",$A586,Z587="Yes",$A587,Z588="Yes",$A588,Z589="Yes",$A589,Z590="Yes",$A590,Z591="Yes",$A591,Z592="Yes",$A592,Z593="Yes",$A593,Z594="Yes",$A594))</f>
        <v>1-10%</v>
      </c>
      <c r="AA584" s="443" t="str" cm="1">
        <f t="array" ref="AA584">IF(COUNTIF(AA585:AA594,"Yes")&lt;1,"Don't Know",_xlfn.IFS(AA585="Yes",$A585,AA586="Yes",$A586,AA587="Yes",$A587,AA588="Yes",$A588,AA589="Yes",$A589,AA590="Yes",$A590,AA591="Yes",$A591,AA592="Yes",$A592,AA593="Yes",$A593,AA594="Yes",$A594))</f>
        <v>61-70%</v>
      </c>
      <c r="AB584" s="443" t="str" cm="1">
        <f t="array" ref="AB584">IF(COUNTIF(AB585:AB594,"Yes")&lt;1,"Don't Know",_xlfn.IFS(AB585="Yes",$A585,AB586="Yes",$A586,AB587="Yes",$A587,AB588="Yes",$A588,AB589="Yes",$A589,AB590="Yes",$A590,AB591="Yes",$A591,AB592="Yes",$A592,AB593="Yes",$A593,AB594="Yes",$A594))</f>
        <v>51-60%</v>
      </c>
      <c r="AC584" s="443" t="str" cm="1">
        <f t="array" ref="AC584">IF(COUNTIF(AC585:AC594,"Yes")&lt;1,"Don't Know",_xlfn.IFS(AC585="Yes",$A585,AC586="Yes",$A586,AC587="Yes",$A587,AC588="Yes",$A588,AC589="Yes",$A589,AC590="Yes",$A590,AC591="Yes",$A591,AC592="Yes",$A592,AC593="Yes",$A593,AC594="Yes",$A594))</f>
        <v>Don't Know</v>
      </c>
      <c r="AD584" s="443" t="str" cm="1">
        <f t="array" ref="AD584">IF(COUNTIF(AD585:AD594,"Yes")&lt;1,"Don't Know",_xlfn.IFS(AD585="Yes",$A585,AD586="Yes",$A586,AD587="Yes",$A587,AD588="Yes",$A588,AD589="Yes",$A589,AD590="Yes",$A590,AD591="Yes",$A591,AD592="Yes",$A592,AD593="Yes",$A593,AD594="Yes",$A594))</f>
        <v>11-20%</v>
      </c>
      <c r="AE584" s="443" t="str" cm="1">
        <f t="array" ref="AE584">IF(COUNTIF(AE585:AE594,"Yes")&lt;1,"Don't Know",_xlfn.IFS(AE585="Yes",$A585,AE586="Yes",$A586,AE587="Yes",$A587,AE588="Yes",$A588,AE589="Yes",$A589,AE590="Yes",$A590,AE591="Yes",$A591,AE592="Yes",$A592,AE593="Yes",$A593,AE594="Yes",$A594))</f>
        <v>71-80%</v>
      </c>
      <c r="AF584" s="443" t="str" cm="1">
        <f t="array" ref="AF584">IF(COUNTIF(AF585:AF594,"Yes")&lt;1,"Don't Know",_xlfn.IFS(AF585="Yes",$A585,AF586="Yes",$A586,AF587="Yes",$A587,AF588="Yes",$A588,AF589="Yes",$A589,AF590="Yes",$A590,AF591="Yes",$A591,AF592="Yes",$A592,AF593="Yes",$A593,AF594="Yes",$A594))</f>
        <v>1-10%</v>
      </c>
      <c r="AG584" s="443" t="str" cm="1">
        <f t="array" ref="AG584">IF(COUNTIF(AG585:AG594,"Yes")&lt;1,"Don't Know",_xlfn.IFS(AG585="Yes",$A585,AG586="Yes",$A586,AG587="Yes",$A587,AG588="Yes",$A588,AG589="Yes",$A589,AG590="Yes",$A590,AG591="Yes",$A591,AG592="Yes",$A592,AG593="Yes",$A593,AG594="Yes",$A594))</f>
        <v>81-100%</v>
      </c>
      <c r="AH584" s="443" t="str" cm="1">
        <f t="array" ref="AH584">IF(COUNTIF(AH585:AH594,"Yes")&lt;1,"Don't Know",_xlfn.IFS(AH585="Yes",$A585,AH586="Yes",$A586,AH587="Yes",$A587,AH588="Yes",$A588,AH589="Yes",$A589,AH590="Yes",$A590,AH591="Yes",$A591,AH592="Yes",$A592,AH593="Yes",$A593,AH594="Yes",$A594))</f>
        <v>Don't Know</v>
      </c>
      <c r="AI584" s="443" t="str" cm="1">
        <f t="array" ref="AI584">IF(COUNTIF(AI585:AI594,"Yes")&lt;1,"Don't Know",_xlfn.IFS(AI585="Yes",$A585,AI586="Yes",$A586,AI587="Yes",$A587,AI588="Yes",$A588,AI589="Yes",$A589,AI590="Yes",$A590,AI591="Yes",$A591,AI592="Yes",$A592,AI593="Yes",$A593,AI594="Yes",$A594))</f>
        <v>61-70%</v>
      </c>
      <c r="AJ584" s="443" t="str" cm="1">
        <f t="array" ref="AJ584">IF(COUNTIF(AJ585:AJ594,"Yes")&lt;1,"Don't Know",_xlfn.IFS(AJ585="Yes",$A585,AJ586="Yes",$A586,AJ587="Yes",$A587,AJ588="Yes",$A588,AJ589="Yes",$A589,AJ590="Yes",$A590,AJ591="Yes",$A591,AJ592="Yes",$A592,AJ593="Yes",$A593,AJ594="Yes",$A594))</f>
        <v>Don't Know</v>
      </c>
      <c r="AK584" s="443" t="str" cm="1">
        <f t="array" ref="AK584">IF(COUNTIF(AK585:AK594,"Yes")&lt;1,"Don't Know",_xlfn.IFS(AK585="Yes",$A585,AK586="Yes",$A586,AK587="Yes",$A587,AK588="Yes",$A588,AK589="Yes",$A589,AK590="Yes",$A590,AK591="Yes",$A591,AK592="Yes",$A592,AK593="Yes",$A593,AK594="Yes",$A594))</f>
        <v>81-100%</v>
      </c>
      <c r="AL584" s="443" t="str" cm="1">
        <f t="array" ref="AL584">IF(COUNTIF(AL585:AL594,"Yes")&lt;1,"Don't Know",_xlfn.IFS(AL585="Yes",$A585,AL586="Yes",$A586,AL587="Yes",$A587,AL588="Yes",$A588,AL589="Yes",$A589,AL590="Yes",$A590,AL591="Yes",$A591,AL592="Yes",$A592,AL593="Yes",$A593,AL594="Yes",$A594))</f>
        <v>71-80%</v>
      </c>
      <c r="AM584" s="443" t="str" cm="1">
        <f t="array" ref="AM584">IF(COUNTIF(AM585:AM594,"Yes")&lt;1,"Don't Know",_xlfn.IFS(AM585="Yes",$A585,AM586="Yes",$A586,AM587="Yes",$A587,AM588="Yes",$A588,AM589="Yes",$A589,AM590="Yes",$A590,AM591="Yes",$A591,AM592="Yes",$A592,AM593="Yes",$A593,AM594="Yes",$A594))</f>
        <v>1-10%</v>
      </c>
      <c r="AN584" s="443" t="str" cm="1">
        <f t="array" ref="AN584">IF(COUNTIF(AN585:AN594,"Yes")&lt;1,"Don't Know",_xlfn.IFS(AN585="Yes",$A585,AN586="Yes",$A586,AN587="Yes",$A587,AN588="Yes",$A588,AN589="Yes",$A589,AN590="Yes",$A590,AN591="Yes",$A591,AN592="Yes",$A592,AN593="Yes",$A593,AN594="Yes",$A594))</f>
        <v>81-100%</v>
      </c>
      <c r="AO584" s="443" t="str" cm="1">
        <f t="array" ref="AO584">IF(COUNTIF(AO585:AO594,"Yes")&lt;1,"Don't Know",_xlfn.IFS(AO585="Yes",$A585,AO586="Yes",$A586,AO587="Yes",$A587,AO588="Yes",$A588,AO589="Yes",$A589,AO590="Yes",$A590,AO591="Yes",$A591,AO592="Yes",$A592,AO593="Yes",$A593,AO594="Yes",$A594))</f>
        <v>51-60%</v>
      </c>
      <c r="AP584" s="443" t="str" cm="1">
        <f t="array" ref="AP584">IF(COUNTIF(AP585:AP594,"Yes")&lt;1,"Don't Know",_xlfn.IFS(AP585="Yes",$A585,AP586="Yes",$A586,AP587="Yes",$A587,AP588="Yes",$A588,AP589="Yes",$A589,AP590="Yes",$A590,AP591="Yes",$A591,AP592="Yes",$A592,AP593="Yes",$A593,AP594="Yes",$A594))</f>
        <v>41-50%</v>
      </c>
      <c r="AQ584" s="443" t="str" cm="1">
        <f t="array" ref="AQ584">IF(COUNTIF(AQ585:AQ594,"Yes")&lt;1,"Don't Know",_xlfn.IFS(AQ585="Yes",$A585,AQ586="Yes",$A586,AQ587="Yes",$A587,AQ588="Yes",$A588,AQ589="Yes",$A589,AQ590="Yes",$A590,AQ591="Yes",$A591,AQ592="Yes",$A592,AQ593="Yes",$A593,AQ594="Yes",$A594))</f>
        <v>71-80%</v>
      </c>
      <c r="AR584" s="443" t="str" cm="1">
        <f t="array" ref="AR584">IF(COUNTIF(AR585:AR594,"Yes")&lt;1,"Don't Know",_xlfn.IFS(AR585="Yes",$A585,AR586="Yes",$A586,AR587="Yes",$A587,AR588="Yes",$A588,AR589="Yes",$A589,AR590="Yes",$A590,AR591="Yes",$A591,AR592="Yes",$A592,AR593="Yes",$A593,AR594="Yes",$A594))</f>
        <v>51-60%</v>
      </c>
      <c r="AS584" s="443" t="str" cm="1">
        <f t="array" ref="AS584">IF(COUNTIF(AS585:AS594,"Yes")&lt;1,"Don't Know",_xlfn.IFS(AS585="Yes",$A585,AS586="Yes",$A586,AS587="Yes",$A587,AS588="Yes",$A588,AS589="Yes",$A589,AS590="Yes",$A590,AS591="Yes",$A591,AS592="Yes",$A592,AS593="Yes",$A593,AS594="Yes",$A594))</f>
        <v>51-60%</v>
      </c>
      <c r="AT584" s="443" t="str" cm="1">
        <f t="array" ref="AT584">IF(COUNTIF(AT585:AT594,"Yes")&lt;1,"Don't Know",_xlfn.IFS(AT585="Yes",$A585,AT586="Yes",$A586,AT587="Yes",$A587,AT588="Yes",$A588,AT589="Yes",$A589,AT590="Yes",$A590,AT591="Yes",$A591,AT592="Yes",$A592,AT593="Yes",$A593,AT594="Yes",$A594))</f>
        <v>Don't Know</v>
      </c>
    </row>
    <row r="585" spans="1:46" ht="15">
      <c r="A585" s="387" t="s">
        <v>217</v>
      </c>
      <c r="B585" s="556">
        <f t="shared" ref="B585:B594" si="288">C585/D585</f>
        <v>0.16666666666666666</v>
      </c>
      <c r="C585" s="375">
        <v>6</v>
      </c>
      <c r="D585" s="388">
        <f>SUM($C$585:$C$594)</f>
        <v>36</v>
      </c>
      <c r="E585" s="325" t="s">
        <v>381</v>
      </c>
      <c r="F585" s="325" t="s">
        <v>52</v>
      </c>
      <c r="G585" s="325" t="s">
        <v>381</v>
      </c>
      <c r="H585" s="325" t="s">
        <v>381</v>
      </c>
      <c r="I585" s="325" t="s">
        <v>381</v>
      </c>
      <c r="J585" s="325" t="s">
        <v>52</v>
      </c>
      <c r="K585" s="325" t="s">
        <v>381</v>
      </c>
      <c r="L585" s="325" t="s">
        <v>52</v>
      </c>
      <c r="M585" s="325" t="s">
        <v>381</v>
      </c>
      <c r="N585" s="325" t="s">
        <v>381</v>
      </c>
      <c r="O585" s="325" t="s">
        <v>381</v>
      </c>
      <c r="P585" s="325" t="s">
        <v>381</v>
      </c>
      <c r="Q585" s="325" t="s">
        <v>381</v>
      </c>
      <c r="R585" s="325" t="s">
        <v>381</v>
      </c>
      <c r="S585" s="325" t="s">
        <v>381</v>
      </c>
      <c r="T585" s="325" t="s">
        <v>381</v>
      </c>
      <c r="U585" s="459" t="s">
        <v>381</v>
      </c>
      <c r="V585" s="333" t="s">
        <v>381</v>
      </c>
      <c r="W585" s="323" t="s">
        <v>381</v>
      </c>
      <c r="X585" s="325" t="s">
        <v>381</v>
      </c>
      <c r="Y585" s="325" t="s">
        <v>381</v>
      </c>
      <c r="Z585" s="325" t="s">
        <v>381</v>
      </c>
      <c r="AA585" s="325" t="s">
        <v>381</v>
      </c>
      <c r="AB585" s="325" t="s">
        <v>381</v>
      </c>
      <c r="AC585" s="325" t="s">
        <v>381</v>
      </c>
      <c r="AD585" s="325" t="s">
        <v>381</v>
      </c>
      <c r="AE585" s="325" t="s">
        <v>381</v>
      </c>
      <c r="AF585" s="325" t="s">
        <v>381</v>
      </c>
      <c r="AG585" s="325" t="s">
        <v>52</v>
      </c>
      <c r="AH585" s="325" t="s">
        <v>381</v>
      </c>
      <c r="AI585" s="325" t="s">
        <v>381</v>
      </c>
      <c r="AJ585" s="325" t="s">
        <v>381</v>
      </c>
      <c r="AK585" s="325" t="s">
        <v>52</v>
      </c>
      <c r="AL585" s="325" t="s">
        <v>381</v>
      </c>
      <c r="AM585" s="325" t="s">
        <v>381</v>
      </c>
      <c r="AN585" s="325" t="s">
        <v>52</v>
      </c>
      <c r="AO585" s="325" t="s">
        <v>381</v>
      </c>
      <c r="AP585" s="325" t="s">
        <v>381</v>
      </c>
      <c r="AQ585" s="325" t="s">
        <v>381</v>
      </c>
      <c r="AR585" s="325" t="s">
        <v>381</v>
      </c>
      <c r="AS585" s="325" t="s">
        <v>381</v>
      </c>
      <c r="AT585" s="325" t="s">
        <v>381</v>
      </c>
    </row>
    <row r="586" spans="1:46" ht="15">
      <c r="A586" s="387" t="s">
        <v>218</v>
      </c>
      <c r="B586" s="556">
        <f t="shared" si="288"/>
        <v>0.1388888888888889</v>
      </c>
      <c r="C586" s="375">
        <v>5</v>
      </c>
      <c r="D586" s="388">
        <f t="shared" ref="D586:D594" si="289">SUM($C$585:$C$594)</f>
        <v>36</v>
      </c>
      <c r="E586" s="325" t="s">
        <v>381</v>
      </c>
      <c r="F586" s="325" t="s">
        <v>381</v>
      </c>
      <c r="G586" s="325" t="s">
        <v>381</v>
      </c>
      <c r="H586" s="325" t="s">
        <v>52</v>
      </c>
      <c r="I586" s="325" t="s">
        <v>381</v>
      </c>
      <c r="J586" s="325" t="s">
        <v>381</v>
      </c>
      <c r="K586" s="325" t="s">
        <v>381</v>
      </c>
      <c r="L586" s="325" t="s">
        <v>381</v>
      </c>
      <c r="M586" s="325" t="s">
        <v>52</v>
      </c>
      <c r="N586" s="325" t="s">
        <v>381</v>
      </c>
      <c r="O586" s="325" t="s">
        <v>381</v>
      </c>
      <c r="P586" s="325" t="s">
        <v>381</v>
      </c>
      <c r="Q586" s="325" t="s">
        <v>381</v>
      </c>
      <c r="R586" s="325" t="s">
        <v>381</v>
      </c>
      <c r="S586" s="325" t="s">
        <v>381</v>
      </c>
      <c r="T586" s="325" t="s">
        <v>381</v>
      </c>
      <c r="U586" s="459" t="s">
        <v>381</v>
      </c>
      <c r="V586" s="333" t="s">
        <v>381</v>
      </c>
      <c r="W586" s="323" t="s">
        <v>381</v>
      </c>
      <c r="X586" s="325" t="s">
        <v>381</v>
      </c>
      <c r="Y586" s="325" t="s">
        <v>381</v>
      </c>
      <c r="Z586" s="325" t="s">
        <v>381</v>
      </c>
      <c r="AA586" s="325" t="s">
        <v>381</v>
      </c>
      <c r="AB586" s="325" t="s">
        <v>381</v>
      </c>
      <c r="AC586" s="325" t="s">
        <v>381</v>
      </c>
      <c r="AD586" s="325" t="s">
        <v>381</v>
      </c>
      <c r="AE586" s="325" t="s">
        <v>52</v>
      </c>
      <c r="AF586" s="325" t="s">
        <v>381</v>
      </c>
      <c r="AG586" s="325" t="s">
        <v>381</v>
      </c>
      <c r="AH586" s="325" t="s">
        <v>381</v>
      </c>
      <c r="AI586" s="325" t="s">
        <v>381</v>
      </c>
      <c r="AJ586" s="325" t="s">
        <v>381</v>
      </c>
      <c r="AK586" s="325" t="s">
        <v>381</v>
      </c>
      <c r="AL586" s="325" t="s">
        <v>52</v>
      </c>
      <c r="AM586" s="325" t="s">
        <v>381</v>
      </c>
      <c r="AN586" s="325" t="s">
        <v>381</v>
      </c>
      <c r="AO586" s="325" t="s">
        <v>381</v>
      </c>
      <c r="AP586" s="325" t="s">
        <v>381</v>
      </c>
      <c r="AQ586" s="325" t="s">
        <v>52</v>
      </c>
      <c r="AR586" s="325" t="s">
        <v>381</v>
      </c>
      <c r="AS586" s="325" t="s">
        <v>381</v>
      </c>
      <c r="AT586" s="325" t="s">
        <v>381</v>
      </c>
    </row>
    <row r="587" spans="1:46" ht="15">
      <c r="A587" s="387" t="s">
        <v>219</v>
      </c>
      <c r="B587" s="556">
        <f t="shared" si="288"/>
        <v>0.1388888888888889</v>
      </c>
      <c r="C587" s="375">
        <v>5</v>
      </c>
      <c r="D587" s="388">
        <f t="shared" si="289"/>
        <v>36</v>
      </c>
      <c r="E587" s="325" t="s">
        <v>381</v>
      </c>
      <c r="F587" s="325" t="s">
        <v>381</v>
      </c>
      <c r="G587" s="325" t="s">
        <v>381</v>
      </c>
      <c r="H587" s="325" t="s">
        <v>381</v>
      </c>
      <c r="I587" s="325" t="s">
        <v>381</v>
      </c>
      <c r="J587" s="325" t="s">
        <v>381</v>
      </c>
      <c r="K587" s="325" t="s">
        <v>381</v>
      </c>
      <c r="L587" s="325" t="s">
        <v>381</v>
      </c>
      <c r="M587" s="325" t="s">
        <v>381</v>
      </c>
      <c r="N587" s="325" t="s">
        <v>52</v>
      </c>
      <c r="O587" s="325" t="s">
        <v>381</v>
      </c>
      <c r="P587" s="325" t="s">
        <v>381</v>
      </c>
      <c r="Q587" s="325" t="s">
        <v>52</v>
      </c>
      <c r="R587" s="325" t="s">
        <v>381</v>
      </c>
      <c r="S587" s="325" t="s">
        <v>381</v>
      </c>
      <c r="T587" s="325" t="s">
        <v>52</v>
      </c>
      <c r="U587" s="459" t="s">
        <v>381</v>
      </c>
      <c r="V587" s="333" t="s">
        <v>381</v>
      </c>
      <c r="W587" s="323" t="s">
        <v>381</v>
      </c>
      <c r="X587" s="325" t="s">
        <v>381</v>
      </c>
      <c r="Y587" s="325" t="s">
        <v>381</v>
      </c>
      <c r="Z587" s="325" t="s">
        <v>381</v>
      </c>
      <c r="AA587" s="325" t="s">
        <v>52</v>
      </c>
      <c r="AB587" s="325" t="s">
        <v>381</v>
      </c>
      <c r="AC587" s="325" t="s">
        <v>381</v>
      </c>
      <c r="AD587" s="325" t="s">
        <v>381</v>
      </c>
      <c r="AE587" s="325" t="s">
        <v>381</v>
      </c>
      <c r="AF587" s="325" t="s">
        <v>381</v>
      </c>
      <c r="AG587" s="325" t="s">
        <v>381</v>
      </c>
      <c r="AH587" s="325" t="s">
        <v>381</v>
      </c>
      <c r="AI587" s="325" t="s">
        <v>52</v>
      </c>
      <c r="AJ587" s="325" t="s">
        <v>381</v>
      </c>
      <c r="AK587" s="325" t="s">
        <v>381</v>
      </c>
      <c r="AL587" s="325" t="s">
        <v>381</v>
      </c>
      <c r="AM587" s="325" t="s">
        <v>381</v>
      </c>
      <c r="AN587" s="325" t="s">
        <v>381</v>
      </c>
      <c r="AO587" s="325" t="s">
        <v>381</v>
      </c>
      <c r="AP587" s="325" t="s">
        <v>381</v>
      </c>
      <c r="AQ587" s="325" t="s">
        <v>381</v>
      </c>
      <c r="AR587" s="325" t="s">
        <v>381</v>
      </c>
      <c r="AS587" s="325" t="s">
        <v>381</v>
      </c>
      <c r="AT587" s="325" t="s">
        <v>381</v>
      </c>
    </row>
    <row r="588" spans="1:46" ht="15">
      <c r="A588" s="387" t="s">
        <v>220</v>
      </c>
      <c r="B588" s="556">
        <f t="shared" si="288"/>
        <v>0.16666666666666666</v>
      </c>
      <c r="C588" s="375">
        <v>6</v>
      </c>
      <c r="D588" s="388">
        <f t="shared" si="289"/>
        <v>36</v>
      </c>
      <c r="E588" s="325" t="s">
        <v>381</v>
      </c>
      <c r="F588" s="325" t="s">
        <v>381</v>
      </c>
      <c r="G588" s="325" t="s">
        <v>381</v>
      </c>
      <c r="H588" s="325" t="s">
        <v>381</v>
      </c>
      <c r="I588" s="325" t="s">
        <v>381</v>
      </c>
      <c r="J588" s="325" t="s">
        <v>381</v>
      </c>
      <c r="K588" s="325" t="s">
        <v>381</v>
      </c>
      <c r="L588" s="325" t="s">
        <v>381</v>
      </c>
      <c r="M588" s="325" t="s">
        <v>381</v>
      </c>
      <c r="N588" s="325" t="s">
        <v>381</v>
      </c>
      <c r="O588" s="325" t="s">
        <v>381</v>
      </c>
      <c r="P588" s="325" t="s">
        <v>381</v>
      </c>
      <c r="Q588" s="325" t="s">
        <v>381</v>
      </c>
      <c r="R588" s="325" t="s">
        <v>381</v>
      </c>
      <c r="S588" s="325" t="s">
        <v>381</v>
      </c>
      <c r="T588" s="325" t="s">
        <v>381</v>
      </c>
      <c r="U588" s="459" t="s">
        <v>381</v>
      </c>
      <c r="V588" s="333" t="s">
        <v>52</v>
      </c>
      <c r="W588" s="323" t="s">
        <v>52</v>
      </c>
      <c r="X588" s="325" t="s">
        <v>381</v>
      </c>
      <c r="Y588" s="325" t="s">
        <v>381</v>
      </c>
      <c r="Z588" s="325" t="s">
        <v>381</v>
      </c>
      <c r="AA588" s="325" t="s">
        <v>381</v>
      </c>
      <c r="AB588" s="325" t="s">
        <v>52</v>
      </c>
      <c r="AC588" s="325" t="s">
        <v>381</v>
      </c>
      <c r="AD588" s="325" t="s">
        <v>381</v>
      </c>
      <c r="AE588" s="325" t="s">
        <v>381</v>
      </c>
      <c r="AF588" s="325" t="s">
        <v>381</v>
      </c>
      <c r="AG588" s="325" t="s">
        <v>381</v>
      </c>
      <c r="AH588" s="325" t="s">
        <v>381</v>
      </c>
      <c r="AI588" s="325" t="s">
        <v>381</v>
      </c>
      <c r="AJ588" s="325" t="s">
        <v>381</v>
      </c>
      <c r="AK588" s="325" t="s">
        <v>381</v>
      </c>
      <c r="AL588" s="325" t="s">
        <v>381</v>
      </c>
      <c r="AM588" s="325" t="s">
        <v>381</v>
      </c>
      <c r="AN588" s="325" t="s">
        <v>381</v>
      </c>
      <c r="AO588" s="325" t="s">
        <v>52</v>
      </c>
      <c r="AP588" s="325" t="s">
        <v>381</v>
      </c>
      <c r="AQ588" s="325" t="s">
        <v>381</v>
      </c>
      <c r="AR588" s="325" t="s">
        <v>52</v>
      </c>
      <c r="AS588" s="325" t="s">
        <v>52</v>
      </c>
      <c r="AT588" s="325" t="s">
        <v>381</v>
      </c>
    </row>
    <row r="589" spans="1:46" ht="15">
      <c r="A589" s="387" t="s">
        <v>222</v>
      </c>
      <c r="B589" s="556">
        <f t="shared" si="288"/>
        <v>5.5555555555555552E-2</v>
      </c>
      <c r="C589" s="375">
        <v>2</v>
      </c>
      <c r="D589" s="388">
        <f t="shared" si="289"/>
        <v>36</v>
      </c>
      <c r="E589" s="325" t="s">
        <v>381</v>
      </c>
      <c r="F589" s="325" t="s">
        <v>381</v>
      </c>
      <c r="G589" s="325" t="s">
        <v>381</v>
      </c>
      <c r="H589" s="325" t="s">
        <v>381</v>
      </c>
      <c r="I589" s="325" t="s">
        <v>381</v>
      </c>
      <c r="J589" s="325" t="s">
        <v>381</v>
      </c>
      <c r="K589" s="325" t="s">
        <v>381</v>
      </c>
      <c r="L589" s="325" t="s">
        <v>381</v>
      </c>
      <c r="M589" s="325" t="s">
        <v>381</v>
      </c>
      <c r="N589" s="325" t="s">
        <v>381</v>
      </c>
      <c r="O589" s="325" t="s">
        <v>381</v>
      </c>
      <c r="P589" s="325" t="s">
        <v>52</v>
      </c>
      <c r="Q589" s="325" t="s">
        <v>381</v>
      </c>
      <c r="R589" s="325" t="s">
        <v>381</v>
      </c>
      <c r="S589" s="325" t="s">
        <v>381</v>
      </c>
      <c r="T589" s="325" t="s">
        <v>381</v>
      </c>
      <c r="U589" s="459" t="s">
        <v>381</v>
      </c>
      <c r="V589" s="333" t="s">
        <v>381</v>
      </c>
      <c r="W589" s="323" t="s">
        <v>381</v>
      </c>
      <c r="X589" s="325" t="s">
        <v>381</v>
      </c>
      <c r="Y589" s="325" t="s">
        <v>381</v>
      </c>
      <c r="Z589" s="325" t="s">
        <v>381</v>
      </c>
      <c r="AA589" s="325" t="s">
        <v>381</v>
      </c>
      <c r="AB589" s="325" t="s">
        <v>381</v>
      </c>
      <c r="AC589" s="325" t="s">
        <v>381</v>
      </c>
      <c r="AD589" s="325" t="s">
        <v>381</v>
      </c>
      <c r="AE589" s="325" t="s">
        <v>381</v>
      </c>
      <c r="AF589" s="325" t="s">
        <v>381</v>
      </c>
      <c r="AG589" s="325" t="s">
        <v>381</v>
      </c>
      <c r="AH589" s="325" t="s">
        <v>381</v>
      </c>
      <c r="AI589" s="325" t="s">
        <v>381</v>
      </c>
      <c r="AJ589" s="325" t="s">
        <v>381</v>
      </c>
      <c r="AK589" s="325" t="s">
        <v>381</v>
      </c>
      <c r="AL589" s="325" t="s">
        <v>381</v>
      </c>
      <c r="AM589" s="325" t="s">
        <v>381</v>
      </c>
      <c r="AN589" s="325" t="s">
        <v>381</v>
      </c>
      <c r="AO589" s="325" t="s">
        <v>381</v>
      </c>
      <c r="AP589" s="325" t="s">
        <v>52</v>
      </c>
      <c r="AQ589" s="325" t="s">
        <v>381</v>
      </c>
      <c r="AR589" s="325" t="s">
        <v>381</v>
      </c>
      <c r="AS589" s="325" t="s">
        <v>381</v>
      </c>
      <c r="AT589" s="325" t="s">
        <v>381</v>
      </c>
    </row>
    <row r="590" spans="1:46" ht="15">
      <c r="A590" s="387" t="s">
        <v>223</v>
      </c>
      <c r="B590" s="556">
        <f t="shared" si="288"/>
        <v>8.3333333333333329E-2</v>
      </c>
      <c r="C590" s="375">
        <v>3</v>
      </c>
      <c r="D590" s="388">
        <f t="shared" si="289"/>
        <v>36</v>
      </c>
      <c r="E590" s="325" t="s">
        <v>381</v>
      </c>
      <c r="F590" s="325" t="s">
        <v>381</v>
      </c>
      <c r="G590" s="325" t="s">
        <v>381</v>
      </c>
      <c r="H590" s="325" t="s">
        <v>381</v>
      </c>
      <c r="I590" s="325" t="s">
        <v>381</v>
      </c>
      <c r="J590" s="325" t="s">
        <v>381</v>
      </c>
      <c r="K590" s="325" t="s">
        <v>381</v>
      </c>
      <c r="L590" s="325" t="s">
        <v>381</v>
      </c>
      <c r="M590" s="325" t="s">
        <v>381</v>
      </c>
      <c r="N590" s="325" t="s">
        <v>381</v>
      </c>
      <c r="O590" s="325" t="s">
        <v>52</v>
      </c>
      <c r="P590" s="325" t="s">
        <v>381</v>
      </c>
      <c r="Q590" s="325" t="s">
        <v>381</v>
      </c>
      <c r="R590" s="325" t="s">
        <v>52</v>
      </c>
      <c r="S590" s="325" t="s">
        <v>381</v>
      </c>
      <c r="T590" s="325" t="s">
        <v>381</v>
      </c>
      <c r="U590" s="459" t="s">
        <v>381</v>
      </c>
      <c r="V590" s="333" t="s">
        <v>381</v>
      </c>
      <c r="W590" s="323" t="s">
        <v>381</v>
      </c>
      <c r="X590" s="325" t="s">
        <v>52</v>
      </c>
      <c r="Y590" s="325" t="s">
        <v>381</v>
      </c>
      <c r="Z590" s="325" t="s">
        <v>381</v>
      </c>
      <c r="AA590" s="325" t="s">
        <v>381</v>
      </c>
      <c r="AB590" s="325" t="s">
        <v>381</v>
      </c>
      <c r="AC590" s="325" t="s">
        <v>381</v>
      </c>
      <c r="AD590" s="325" t="s">
        <v>381</v>
      </c>
      <c r="AE590" s="325" t="s">
        <v>381</v>
      </c>
      <c r="AF590" s="325" t="s">
        <v>381</v>
      </c>
      <c r="AG590" s="325" t="s">
        <v>381</v>
      </c>
      <c r="AH590" s="325" t="s">
        <v>381</v>
      </c>
      <c r="AI590" s="325" t="s">
        <v>381</v>
      </c>
      <c r="AJ590" s="325" t="s">
        <v>381</v>
      </c>
      <c r="AK590" s="325" t="s">
        <v>381</v>
      </c>
      <c r="AL590" s="325" t="s">
        <v>381</v>
      </c>
      <c r="AM590" s="325" t="s">
        <v>381</v>
      </c>
      <c r="AN590" s="325" t="s">
        <v>381</v>
      </c>
      <c r="AO590" s="325" t="s">
        <v>381</v>
      </c>
      <c r="AP590" s="325" t="s">
        <v>381</v>
      </c>
      <c r="AQ590" s="325" t="s">
        <v>381</v>
      </c>
      <c r="AR590" s="325" t="s">
        <v>381</v>
      </c>
      <c r="AS590" s="325" t="s">
        <v>381</v>
      </c>
      <c r="AT590" s="325" t="s">
        <v>381</v>
      </c>
    </row>
    <row r="591" spans="1:46" ht="15">
      <c r="A591" s="387" t="s">
        <v>224</v>
      </c>
      <c r="B591" s="556">
        <f t="shared" si="288"/>
        <v>2.7777777777777776E-2</v>
      </c>
      <c r="C591" s="375">
        <v>1</v>
      </c>
      <c r="D591" s="388">
        <f t="shared" si="289"/>
        <v>36</v>
      </c>
      <c r="E591" s="325" t="s">
        <v>381</v>
      </c>
      <c r="F591" s="325" t="s">
        <v>381</v>
      </c>
      <c r="G591" s="325" t="s">
        <v>381</v>
      </c>
      <c r="H591" s="325" t="s">
        <v>381</v>
      </c>
      <c r="I591" s="325" t="s">
        <v>381</v>
      </c>
      <c r="J591" s="325" t="s">
        <v>381</v>
      </c>
      <c r="K591" s="325" t="s">
        <v>52</v>
      </c>
      <c r="L591" s="325" t="s">
        <v>381</v>
      </c>
      <c r="M591" s="325" t="s">
        <v>381</v>
      </c>
      <c r="N591" s="325" t="s">
        <v>381</v>
      </c>
      <c r="O591" s="325" t="s">
        <v>381</v>
      </c>
      <c r="P591" s="325" t="s">
        <v>381</v>
      </c>
      <c r="Q591" s="325" t="s">
        <v>381</v>
      </c>
      <c r="R591" s="325" t="s">
        <v>381</v>
      </c>
      <c r="S591" s="325" t="s">
        <v>381</v>
      </c>
      <c r="T591" s="325" t="s">
        <v>381</v>
      </c>
      <c r="U591" s="459" t="s">
        <v>381</v>
      </c>
      <c r="V591" s="333" t="s">
        <v>381</v>
      </c>
      <c r="W591" s="323" t="s">
        <v>381</v>
      </c>
      <c r="X591" s="325" t="s">
        <v>381</v>
      </c>
      <c r="Y591" s="325" t="s">
        <v>381</v>
      </c>
      <c r="Z591" s="325" t="s">
        <v>381</v>
      </c>
      <c r="AA591" s="325" t="s">
        <v>381</v>
      </c>
      <c r="AB591" s="325" t="s">
        <v>381</v>
      </c>
      <c r="AC591" s="325" t="s">
        <v>381</v>
      </c>
      <c r="AD591" s="325" t="s">
        <v>381</v>
      </c>
      <c r="AE591" s="325" t="s">
        <v>381</v>
      </c>
      <c r="AF591" s="325" t="s">
        <v>381</v>
      </c>
      <c r="AG591" s="325" t="s">
        <v>381</v>
      </c>
      <c r="AH591" s="325" t="s">
        <v>381</v>
      </c>
      <c r="AI591" s="325" t="s">
        <v>381</v>
      </c>
      <c r="AJ591" s="325" t="s">
        <v>381</v>
      </c>
      <c r="AK591" s="325" t="s">
        <v>381</v>
      </c>
      <c r="AL591" s="325" t="s">
        <v>381</v>
      </c>
      <c r="AM591" s="325" t="s">
        <v>381</v>
      </c>
      <c r="AN591" s="325" t="s">
        <v>381</v>
      </c>
      <c r="AO591" s="325" t="s">
        <v>381</v>
      </c>
      <c r="AP591" s="325" t="s">
        <v>381</v>
      </c>
      <c r="AQ591" s="325" t="s">
        <v>381</v>
      </c>
      <c r="AR591" s="325" t="s">
        <v>381</v>
      </c>
      <c r="AS591" s="325" t="s">
        <v>381</v>
      </c>
      <c r="AT591" s="325" t="s">
        <v>381</v>
      </c>
    </row>
    <row r="592" spans="1:46" ht="15">
      <c r="A592" s="387" t="s">
        <v>225</v>
      </c>
      <c r="B592" s="556">
        <f t="shared" si="288"/>
        <v>8.3333333333333329E-2</v>
      </c>
      <c r="C592" s="375">
        <v>3</v>
      </c>
      <c r="D592" s="388">
        <f t="shared" si="289"/>
        <v>36</v>
      </c>
      <c r="E592" s="325" t="s">
        <v>381</v>
      </c>
      <c r="F592" s="325" t="s">
        <v>381</v>
      </c>
      <c r="G592" s="325" t="s">
        <v>52</v>
      </c>
      <c r="H592" s="325" t="s">
        <v>381</v>
      </c>
      <c r="I592" s="325" t="s">
        <v>381</v>
      </c>
      <c r="J592" s="325" t="s">
        <v>381</v>
      </c>
      <c r="K592" s="325" t="s">
        <v>381</v>
      </c>
      <c r="L592" s="325" t="s">
        <v>381</v>
      </c>
      <c r="M592" s="325" t="s">
        <v>381</v>
      </c>
      <c r="N592" s="325" t="s">
        <v>381</v>
      </c>
      <c r="O592" s="325" t="s">
        <v>381</v>
      </c>
      <c r="P592" s="325" t="s">
        <v>381</v>
      </c>
      <c r="Q592" s="325" t="s">
        <v>381</v>
      </c>
      <c r="R592" s="325" t="s">
        <v>381</v>
      </c>
      <c r="S592" s="325" t="s">
        <v>52</v>
      </c>
      <c r="T592" s="325" t="s">
        <v>381</v>
      </c>
      <c r="U592" s="459" t="s">
        <v>381</v>
      </c>
      <c r="V592" s="333" t="s">
        <v>381</v>
      </c>
      <c r="W592" s="323" t="s">
        <v>381</v>
      </c>
      <c r="X592" s="325" t="s">
        <v>381</v>
      </c>
      <c r="Y592" s="325" t="s">
        <v>381</v>
      </c>
      <c r="Z592" s="325" t="s">
        <v>381</v>
      </c>
      <c r="AA592" s="325" t="s">
        <v>381</v>
      </c>
      <c r="AB592" s="325" t="s">
        <v>381</v>
      </c>
      <c r="AC592" s="325" t="s">
        <v>381</v>
      </c>
      <c r="AD592" s="325" t="s">
        <v>52</v>
      </c>
      <c r="AE592" s="325" t="s">
        <v>381</v>
      </c>
      <c r="AF592" s="325" t="s">
        <v>381</v>
      </c>
      <c r="AG592" s="325" t="s">
        <v>381</v>
      </c>
      <c r="AH592" s="325" t="s">
        <v>381</v>
      </c>
      <c r="AI592" s="325" t="s">
        <v>381</v>
      </c>
      <c r="AJ592" s="325" t="s">
        <v>381</v>
      </c>
      <c r="AK592" s="325" t="s">
        <v>381</v>
      </c>
      <c r="AL592" s="325" t="s">
        <v>381</v>
      </c>
      <c r="AM592" s="325" t="s">
        <v>381</v>
      </c>
      <c r="AN592" s="325" t="s">
        <v>381</v>
      </c>
      <c r="AO592" s="325" t="s">
        <v>381</v>
      </c>
      <c r="AP592" s="325" t="s">
        <v>381</v>
      </c>
      <c r="AQ592" s="325" t="s">
        <v>381</v>
      </c>
      <c r="AR592" s="325" t="s">
        <v>381</v>
      </c>
      <c r="AS592" s="325" t="s">
        <v>381</v>
      </c>
      <c r="AT592" s="325" t="s">
        <v>381</v>
      </c>
    </row>
    <row r="593" spans="1:46" ht="15">
      <c r="A593" s="387" t="s">
        <v>226</v>
      </c>
      <c r="B593" s="556">
        <f t="shared" si="288"/>
        <v>0.1388888888888889</v>
      </c>
      <c r="C593" s="375">
        <v>5</v>
      </c>
      <c r="D593" s="388">
        <f t="shared" si="289"/>
        <v>36</v>
      </c>
      <c r="E593" s="325" t="s">
        <v>381</v>
      </c>
      <c r="F593" s="325" t="s">
        <v>381</v>
      </c>
      <c r="G593" s="325" t="s">
        <v>381</v>
      </c>
      <c r="H593" s="325" t="s">
        <v>381</v>
      </c>
      <c r="I593" s="325" t="s">
        <v>52</v>
      </c>
      <c r="J593" s="325" t="s">
        <v>381</v>
      </c>
      <c r="K593" s="325" t="s">
        <v>381</v>
      </c>
      <c r="L593" s="325" t="s">
        <v>381</v>
      </c>
      <c r="M593" s="325" t="s">
        <v>381</v>
      </c>
      <c r="N593" s="325" t="s">
        <v>381</v>
      </c>
      <c r="O593" s="325" t="s">
        <v>381</v>
      </c>
      <c r="P593" s="325" t="s">
        <v>381</v>
      </c>
      <c r="Q593" s="325" t="s">
        <v>381</v>
      </c>
      <c r="R593" s="325" t="s">
        <v>381</v>
      </c>
      <c r="S593" s="325" t="s">
        <v>381</v>
      </c>
      <c r="T593" s="325" t="s">
        <v>381</v>
      </c>
      <c r="U593" s="459" t="s">
        <v>381</v>
      </c>
      <c r="V593" s="333" t="s">
        <v>381</v>
      </c>
      <c r="W593" s="323" t="s">
        <v>381</v>
      </c>
      <c r="X593" s="325" t="s">
        <v>381</v>
      </c>
      <c r="Y593" s="325" t="s">
        <v>52</v>
      </c>
      <c r="Z593" s="325" t="s">
        <v>52</v>
      </c>
      <c r="AA593" s="325" t="s">
        <v>381</v>
      </c>
      <c r="AB593" s="325" t="s">
        <v>381</v>
      </c>
      <c r="AC593" s="325" t="s">
        <v>381</v>
      </c>
      <c r="AD593" s="325" t="s">
        <v>381</v>
      </c>
      <c r="AE593" s="325" t="s">
        <v>381</v>
      </c>
      <c r="AF593" s="325" t="s">
        <v>52</v>
      </c>
      <c r="AG593" s="325" t="s">
        <v>381</v>
      </c>
      <c r="AH593" s="325" t="s">
        <v>381</v>
      </c>
      <c r="AI593" s="325" t="s">
        <v>381</v>
      </c>
      <c r="AJ593" s="325" t="s">
        <v>381</v>
      </c>
      <c r="AK593" s="325" t="s">
        <v>381</v>
      </c>
      <c r="AL593" s="325" t="s">
        <v>381</v>
      </c>
      <c r="AM593" s="325" t="s">
        <v>52</v>
      </c>
      <c r="AN593" s="325" t="s">
        <v>381</v>
      </c>
      <c r="AO593" s="325" t="s">
        <v>381</v>
      </c>
      <c r="AP593" s="325" t="s">
        <v>381</v>
      </c>
      <c r="AQ593" s="325" t="s">
        <v>381</v>
      </c>
      <c r="AR593" s="325" t="s">
        <v>381</v>
      </c>
      <c r="AS593" s="325" t="s">
        <v>381</v>
      </c>
      <c r="AT593" s="325" t="s">
        <v>381</v>
      </c>
    </row>
    <row r="594" spans="1:46" ht="15">
      <c r="A594" s="607">
        <v>0</v>
      </c>
      <c r="B594" s="556">
        <f t="shared" si="288"/>
        <v>0</v>
      </c>
      <c r="C594" s="375">
        <v>0</v>
      </c>
      <c r="D594" s="388">
        <f t="shared" si="289"/>
        <v>36</v>
      </c>
      <c r="E594" s="325" t="s">
        <v>381</v>
      </c>
      <c r="F594" s="325" t="s">
        <v>381</v>
      </c>
      <c r="G594" s="325" t="s">
        <v>381</v>
      </c>
      <c r="H594" s="325" t="s">
        <v>381</v>
      </c>
      <c r="I594" s="325" t="s">
        <v>381</v>
      </c>
      <c r="J594" s="325" t="s">
        <v>381</v>
      </c>
      <c r="K594" s="325" t="s">
        <v>381</v>
      </c>
      <c r="L594" s="325" t="s">
        <v>381</v>
      </c>
      <c r="M594" s="325" t="s">
        <v>381</v>
      </c>
      <c r="N594" s="325" t="s">
        <v>381</v>
      </c>
      <c r="O594" s="325" t="s">
        <v>381</v>
      </c>
      <c r="P594" s="325" t="s">
        <v>381</v>
      </c>
      <c r="Q594" s="325" t="s">
        <v>381</v>
      </c>
      <c r="R594" s="325" t="s">
        <v>381</v>
      </c>
      <c r="S594" s="325" t="s">
        <v>381</v>
      </c>
      <c r="T594" s="325" t="s">
        <v>381</v>
      </c>
      <c r="U594" s="459" t="s">
        <v>381</v>
      </c>
      <c r="V594" s="333" t="s">
        <v>381</v>
      </c>
      <c r="W594" s="323" t="s">
        <v>381</v>
      </c>
      <c r="X594" s="325" t="s">
        <v>381</v>
      </c>
      <c r="Y594" s="325" t="s">
        <v>381</v>
      </c>
      <c r="Z594" s="325" t="s">
        <v>381</v>
      </c>
      <c r="AA594" s="325" t="s">
        <v>381</v>
      </c>
      <c r="AB594" s="325" t="s">
        <v>381</v>
      </c>
      <c r="AC594" s="325" t="s">
        <v>381</v>
      </c>
      <c r="AD594" s="325" t="s">
        <v>381</v>
      </c>
      <c r="AE594" s="325" t="s">
        <v>381</v>
      </c>
      <c r="AF594" s="325" t="s">
        <v>381</v>
      </c>
      <c r="AG594" s="325" t="s">
        <v>381</v>
      </c>
      <c r="AH594" s="325" t="s">
        <v>381</v>
      </c>
      <c r="AI594" s="325" t="s">
        <v>381</v>
      </c>
      <c r="AJ594" s="325" t="s">
        <v>381</v>
      </c>
      <c r="AK594" s="325" t="s">
        <v>381</v>
      </c>
      <c r="AL594" s="325" t="s">
        <v>381</v>
      </c>
      <c r="AM594" s="325" t="s">
        <v>381</v>
      </c>
      <c r="AN594" s="325" t="s">
        <v>381</v>
      </c>
      <c r="AO594" s="325" t="s">
        <v>381</v>
      </c>
      <c r="AP594" s="325" t="s">
        <v>381</v>
      </c>
      <c r="AQ594" s="325" t="s">
        <v>381</v>
      </c>
      <c r="AR594" s="325" t="s">
        <v>381</v>
      </c>
      <c r="AS594" s="325" t="s">
        <v>381</v>
      </c>
      <c r="AT594" s="325" t="s">
        <v>381</v>
      </c>
    </row>
    <row r="595" spans="1:46" ht="15">
      <c r="A595" s="608" t="s">
        <v>529</v>
      </c>
      <c r="B595" s="535"/>
      <c r="C595" s="535"/>
      <c r="D595" s="536"/>
      <c r="E595" s="535"/>
      <c r="F595" s="535"/>
      <c r="G595" s="535"/>
      <c r="H595" s="535"/>
      <c r="I595" s="535"/>
      <c r="J595" s="535"/>
      <c r="K595" s="535"/>
      <c r="L595" s="535"/>
      <c r="M595" s="535"/>
      <c r="N595" s="535"/>
      <c r="O595" s="535"/>
      <c r="P595" s="535"/>
      <c r="Q595" s="535"/>
      <c r="R595" s="535"/>
      <c r="S595" s="535"/>
      <c r="T595" s="535"/>
      <c r="U595" s="535"/>
      <c r="V595" s="536"/>
      <c r="W595" s="535"/>
      <c r="X595" s="535"/>
      <c r="Y595" s="535"/>
      <c r="Z595" s="535"/>
      <c r="AA595" s="535"/>
      <c r="AB595" s="535"/>
      <c r="AC595" s="535"/>
      <c r="AD595" s="535"/>
      <c r="AE595" s="537"/>
      <c r="AF595" s="535"/>
      <c r="AG595" s="535"/>
      <c r="AH595" s="535"/>
      <c r="AI595" s="535"/>
      <c r="AJ595" s="535"/>
      <c r="AK595" s="535"/>
      <c r="AL595" s="535"/>
      <c r="AM595" s="535"/>
      <c r="AN595" s="535"/>
      <c r="AO595" s="535"/>
      <c r="AP595" s="535"/>
      <c r="AQ595" s="535"/>
      <c r="AR595" s="535"/>
      <c r="AS595" s="535"/>
      <c r="AT595" s="535"/>
    </row>
    <row r="596" spans="1:46" ht="15">
      <c r="A596" s="387" t="s">
        <v>530</v>
      </c>
      <c r="B596" s="556">
        <f>C596/D596</f>
        <v>0.7857142857142857</v>
      </c>
      <c r="C596" s="375">
        <f t="shared" ref="C596:C599" si="290">COUNTIF(E596:AT596,"Yes")</f>
        <v>33</v>
      </c>
      <c r="D596" s="388" cm="1">
        <f t="array" ref="D596">SUM(COUNTIFS(E596:AT596,{"Yes","No"}))</f>
        <v>42</v>
      </c>
      <c r="E596" s="325" t="s">
        <v>53</v>
      </c>
      <c r="F596" s="278" t="s">
        <v>52</v>
      </c>
      <c r="G596" s="325" t="s">
        <v>52</v>
      </c>
      <c r="H596" s="278" t="s">
        <v>52</v>
      </c>
      <c r="I596" s="325" t="s">
        <v>53</v>
      </c>
      <c r="J596" s="278" t="s">
        <v>52</v>
      </c>
      <c r="K596" s="278" t="s">
        <v>52</v>
      </c>
      <c r="L596" s="278" t="s">
        <v>53</v>
      </c>
      <c r="M596" s="278" t="s">
        <v>52</v>
      </c>
      <c r="N596" s="325" t="s">
        <v>53</v>
      </c>
      <c r="O596" s="278" t="s">
        <v>52</v>
      </c>
      <c r="P596" s="325" t="s">
        <v>53</v>
      </c>
      <c r="Q596" s="325" t="s">
        <v>52</v>
      </c>
      <c r="R596" s="325" t="s">
        <v>52</v>
      </c>
      <c r="S596" s="325" t="s">
        <v>53</v>
      </c>
      <c r="T596" s="278" t="s">
        <v>52</v>
      </c>
      <c r="U596" s="392" t="s">
        <v>52</v>
      </c>
      <c r="V596" s="332" t="s">
        <v>52</v>
      </c>
      <c r="W596" s="323" t="s">
        <v>52</v>
      </c>
      <c r="X596" s="325" t="s">
        <v>52</v>
      </c>
      <c r="Y596" s="325" t="s">
        <v>52</v>
      </c>
      <c r="Z596" s="325" t="s">
        <v>52</v>
      </c>
      <c r="AA596" s="278" t="s">
        <v>52</v>
      </c>
      <c r="AB596" s="325" t="s">
        <v>52</v>
      </c>
      <c r="AC596" s="278" t="s">
        <v>52</v>
      </c>
      <c r="AD596" s="278" t="s">
        <v>52</v>
      </c>
      <c r="AE596" s="331" t="s">
        <v>53</v>
      </c>
      <c r="AF596" s="325" t="s">
        <v>52</v>
      </c>
      <c r="AG596" s="325" t="s">
        <v>52</v>
      </c>
      <c r="AH596" s="325" t="s">
        <v>52</v>
      </c>
      <c r="AI596" s="325" t="s">
        <v>53</v>
      </c>
      <c r="AJ596" s="325" t="s">
        <v>52</v>
      </c>
      <c r="AK596" s="325" t="s">
        <v>52</v>
      </c>
      <c r="AL596" s="278" t="s">
        <v>52</v>
      </c>
      <c r="AM596" s="325" t="s">
        <v>52</v>
      </c>
      <c r="AN596" s="325" t="s">
        <v>52</v>
      </c>
      <c r="AO596" s="325" t="s">
        <v>52</v>
      </c>
      <c r="AP596" s="278" t="s">
        <v>52</v>
      </c>
      <c r="AQ596" s="325" t="s">
        <v>52</v>
      </c>
      <c r="AR596" s="325" t="s">
        <v>53</v>
      </c>
      <c r="AS596" s="325" t="s">
        <v>52</v>
      </c>
      <c r="AT596" s="325" t="s">
        <v>52</v>
      </c>
    </row>
    <row r="597" spans="1:46" ht="15">
      <c r="A597" s="387" t="s">
        <v>531</v>
      </c>
      <c r="B597" s="556">
        <f>C597/D597</f>
        <v>0.14285714285714285</v>
      </c>
      <c r="C597" s="375">
        <f t="shared" si="290"/>
        <v>6</v>
      </c>
      <c r="D597" s="388">
        <v>42</v>
      </c>
      <c r="E597" s="325" t="s">
        <v>59</v>
      </c>
      <c r="F597" s="325" t="s">
        <v>58</v>
      </c>
      <c r="G597" s="325" t="s">
        <v>58</v>
      </c>
      <c r="H597" s="325" t="s">
        <v>58</v>
      </c>
      <c r="I597" s="325" t="s">
        <v>52</v>
      </c>
      <c r="J597" s="325" t="s">
        <v>58</v>
      </c>
      <c r="K597" s="325" t="s">
        <v>58</v>
      </c>
      <c r="L597" s="278" t="s">
        <v>52</v>
      </c>
      <c r="M597" s="325" t="s">
        <v>58</v>
      </c>
      <c r="N597" s="325" t="s">
        <v>53</v>
      </c>
      <c r="O597" s="325" t="s">
        <v>58</v>
      </c>
      <c r="P597" s="278" t="s">
        <v>59</v>
      </c>
      <c r="Q597" s="325" t="s">
        <v>58</v>
      </c>
      <c r="R597" s="325" t="s">
        <v>58</v>
      </c>
      <c r="S597" s="325" t="s">
        <v>59</v>
      </c>
      <c r="T597" s="325" t="s">
        <v>58</v>
      </c>
      <c r="U597" s="392" t="s">
        <v>52</v>
      </c>
      <c r="V597" s="333" t="s">
        <v>58</v>
      </c>
      <c r="W597" s="323" t="s">
        <v>58</v>
      </c>
      <c r="X597" s="325" t="s">
        <v>58</v>
      </c>
      <c r="Y597" s="325" t="s">
        <v>52</v>
      </c>
      <c r="Z597" s="325" t="s">
        <v>58</v>
      </c>
      <c r="AA597" s="325" t="s">
        <v>58</v>
      </c>
      <c r="AB597" s="325" t="s">
        <v>58</v>
      </c>
      <c r="AC597" s="325" t="s">
        <v>58</v>
      </c>
      <c r="AD597" s="278" t="s">
        <v>58</v>
      </c>
      <c r="AE597" s="278" t="s">
        <v>52</v>
      </c>
      <c r="AF597" s="325" t="s">
        <v>58</v>
      </c>
      <c r="AG597" s="325" t="s">
        <v>58</v>
      </c>
      <c r="AH597" s="325" t="s">
        <v>58</v>
      </c>
      <c r="AI597" s="325" t="s">
        <v>59</v>
      </c>
      <c r="AJ597" s="325" t="s">
        <v>233</v>
      </c>
      <c r="AK597" s="325" t="s">
        <v>58</v>
      </c>
      <c r="AL597" s="325" t="s">
        <v>58</v>
      </c>
      <c r="AM597" s="325" t="s">
        <v>233</v>
      </c>
      <c r="AN597" s="325" t="s">
        <v>233</v>
      </c>
      <c r="AO597" s="325" t="s">
        <v>233</v>
      </c>
      <c r="AP597" s="325" t="s">
        <v>58</v>
      </c>
      <c r="AQ597" s="325" t="s">
        <v>233</v>
      </c>
      <c r="AR597" s="325" t="s">
        <v>52</v>
      </c>
      <c r="AS597" s="325" t="s">
        <v>58</v>
      </c>
      <c r="AT597" s="325" t="s">
        <v>233</v>
      </c>
    </row>
    <row r="598" spans="1:46" ht="15">
      <c r="A598" s="387" t="s">
        <v>532</v>
      </c>
      <c r="B598" s="556">
        <f>C598/D598</f>
        <v>1</v>
      </c>
      <c r="C598" s="375">
        <f>COUNTIF(E598:AT598,"Yes")</f>
        <v>38</v>
      </c>
      <c r="D598" s="388" cm="1">
        <f t="array" ref="D598">SUM(COUNTIFS(E598:AT598,{"Yes","No","Don't know"}))</f>
        <v>38</v>
      </c>
      <c r="E598" s="325" t="s">
        <v>381</v>
      </c>
      <c r="F598" s="278" t="s">
        <v>52</v>
      </c>
      <c r="G598" s="325" t="s">
        <v>52</v>
      </c>
      <c r="H598" s="278" t="s">
        <v>52</v>
      </c>
      <c r="I598" s="325" t="s">
        <v>52</v>
      </c>
      <c r="J598" s="278" t="s">
        <v>52</v>
      </c>
      <c r="K598" s="278" t="s">
        <v>52</v>
      </c>
      <c r="L598" s="278" t="s">
        <v>52</v>
      </c>
      <c r="M598" s="278" t="s">
        <v>52</v>
      </c>
      <c r="N598" s="325" t="s">
        <v>58</v>
      </c>
      <c r="O598" s="278" t="s">
        <v>52</v>
      </c>
      <c r="P598" s="278" t="s">
        <v>52</v>
      </c>
      <c r="Q598" s="325" t="s">
        <v>52</v>
      </c>
      <c r="R598" s="325" t="s">
        <v>52</v>
      </c>
      <c r="S598" s="325" t="s">
        <v>58</v>
      </c>
      <c r="T598" s="278" t="s">
        <v>52</v>
      </c>
      <c r="U598" s="392" t="s">
        <v>52</v>
      </c>
      <c r="V598" s="332" t="s">
        <v>52</v>
      </c>
      <c r="W598" s="323" t="s">
        <v>52</v>
      </c>
      <c r="X598" s="325" t="s">
        <v>52</v>
      </c>
      <c r="Y598" s="325" t="s">
        <v>52</v>
      </c>
      <c r="Z598" s="325" t="s">
        <v>52</v>
      </c>
      <c r="AA598" s="278" t="s">
        <v>52</v>
      </c>
      <c r="AB598" s="325" t="s">
        <v>52</v>
      </c>
      <c r="AC598" s="278" t="s">
        <v>52</v>
      </c>
      <c r="AD598" s="278" t="s">
        <v>52</v>
      </c>
      <c r="AE598" s="278" t="s">
        <v>52</v>
      </c>
      <c r="AF598" s="325" t="s">
        <v>52</v>
      </c>
      <c r="AG598" s="325" t="s">
        <v>52</v>
      </c>
      <c r="AH598" s="325" t="s">
        <v>52</v>
      </c>
      <c r="AI598" s="325" t="s">
        <v>58</v>
      </c>
      <c r="AJ598" s="325" t="s">
        <v>52</v>
      </c>
      <c r="AK598" s="325" t="s">
        <v>52</v>
      </c>
      <c r="AL598" s="278" t="s">
        <v>52</v>
      </c>
      <c r="AM598" s="325" t="s">
        <v>52</v>
      </c>
      <c r="AN598" s="325" t="s">
        <v>52</v>
      </c>
      <c r="AO598" s="325" t="s">
        <v>52</v>
      </c>
      <c r="AP598" s="278" t="s">
        <v>52</v>
      </c>
      <c r="AQ598" s="325" t="s">
        <v>52</v>
      </c>
      <c r="AR598" s="325" t="s">
        <v>52</v>
      </c>
      <c r="AS598" s="325" t="s">
        <v>52</v>
      </c>
      <c r="AT598" s="325" t="s">
        <v>52</v>
      </c>
    </row>
    <row r="599" spans="1:46" ht="15">
      <c r="A599" s="387" t="s">
        <v>533</v>
      </c>
      <c r="B599" s="556">
        <f>C599/D599</f>
        <v>0.91666666666666663</v>
      </c>
      <c r="C599" s="375">
        <f t="shared" si="290"/>
        <v>33</v>
      </c>
      <c r="D599" s="388" cm="1">
        <f t="array" ref="D599">SUM(COUNTIFS(E599:AT599,{"Yes","No","Don't know"}))</f>
        <v>36</v>
      </c>
      <c r="E599" s="325" t="s">
        <v>381</v>
      </c>
      <c r="F599" s="278" t="s">
        <v>52</v>
      </c>
      <c r="G599" s="325" t="s">
        <v>52</v>
      </c>
      <c r="H599" s="278" t="s">
        <v>52</v>
      </c>
      <c r="I599" s="325" t="s">
        <v>52</v>
      </c>
      <c r="J599" s="278" t="s">
        <v>52</v>
      </c>
      <c r="K599" s="278" t="s">
        <v>52</v>
      </c>
      <c r="L599" s="278" t="s">
        <v>52</v>
      </c>
      <c r="M599" s="278" t="s">
        <v>52</v>
      </c>
      <c r="N599" s="325" t="s">
        <v>58</v>
      </c>
      <c r="O599" s="278" t="s">
        <v>52</v>
      </c>
      <c r="P599" s="278" t="s">
        <v>52</v>
      </c>
      <c r="Q599" s="325" t="s">
        <v>52</v>
      </c>
      <c r="R599" s="325" t="s">
        <v>52</v>
      </c>
      <c r="S599" s="325" t="s">
        <v>58</v>
      </c>
      <c r="T599" s="278" t="s">
        <v>52</v>
      </c>
      <c r="U599" s="392" t="s">
        <v>52</v>
      </c>
      <c r="V599" s="332" t="s">
        <v>52</v>
      </c>
      <c r="W599" s="323" t="s">
        <v>52</v>
      </c>
      <c r="X599" s="325" t="s">
        <v>53</v>
      </c>
      <c r="Y599" s="325" t="s">
        <v>52</v>
      </c>
      <c r="Z599" s="325" t="s">
        <v>52</v>
      </c>
      <c r="AA599" s="278" t="s">
        <v>52</v>
      </c>
      <c r="AB599" s="325" t="s">
        <v>52</v>
      </c>
      <c r="AC599" s="278" t="s">
        <v>52</v>
      </c>
      <c r="AD599" s="278" t="s">
        <v>52</v>
      </c>
      <c r="AE599" s="278" t="s">
        <v>52</v>
      </c>
      <c r="AF599" s="325" t="s">
        <v>52</v>
      </c>
      <c r="AG599" s="325" t="s">
        <v>52</v>
      </c>
      <c r="AH599" s="325" t="s">
        <v>58</v>
      </c>
      <c r="AI599" s="325" t="s">
        <v>58</v>
      </c>
      <c r="AJ599" s="325" t="s">
        <v>52</v>
      </c>
      <c r="AK599" s="325" t="s">
        <v>52</v>
      </c>
      <c r="AL599" s="278" t="s">
        <v>52</v>
      </c>
      <c r="AM599" s="325" t="s">
        <v>58</v>
      </c>
      <c r="AN599" s="325" t="s">
        <v>53</v>
      </c>
      <c r="AO599" s="325" t="s">
        <v>52</v>
      </c>
      <c r="AP599" s="278" t="s">
        <v>52</v>
      </c>
      <c r="AQ599" s="325" t="s">
        <v>52</v>
      </c>
      <c r="AR599" s="325" t="s">
        <v>52</v>
      </c>
      <c r="AS599" s="325" t="s">
        <v>53</v>
      </c>
      <c r="AT599" s="325" t="s">
        <v>52</v>
      </c>
    </row>
    <row r="600" spans="1:46" ht="15">
      <c r="A600" s="387" t="s">
        <v>534</v>
      </c>
      <c r="B600" s="556">
        <f>C600/D600</f>
        <v>1</v>
      </c>
      <c r="C600" s="375">
        <f>COUNTIF(E600:AT600,"Yes")</f>
        <v>38</v>
      </c>
      <c r="D600" s="388" cm="1">
        <f t="array" ref="D600">SUM(COUNTIFS(E600:AT600,{"Yes","No","Don't know"}))</f>
        <v>38</v>
      </c>
      <c r="E600" s="325" t="s">
        <v>381</v>
      </c>
      <c r="F600" s="278" t="s">
        <v>52</v>
      </c>
      <c r="G600" s="325" t="s">
        <v>52</v>
      </c>
      <c r="H600" s="278" t="s">
        <v>52</v>
      </c>
      <c r="I600" s="325" t="s">
        <v>52</v>
      </c>
      <c r="J600" s="278" t="s">
        <v>52</v>
      </c>
      <c r="K600" s="278" t="s">
        <v>52</v>
      </c>
      <c r="L600" s="278" t="s">
        <v>52</v>
      </c>
      <c r="M600" s="278" t="s">
        <v>52</v>
      </c>
      <c r="N600" s="325" t="s">
        <v>58</v>
      </c>
      <c r="O600" s="278" t="s">
        <v>52</v>
      </c>
      <c r="P600" s="278" t="s">
        <v>52</v>
      </c>
      <c r="Q600" s="325" t="s">
        <v>52</v>
      </c>
      <c r="R600" s="325" t="s">
        <v>52</v>
      </c>
      <c r="S600" s="325" t="s">
        <v>58</v>
      </c>
      <c r="T600" s="278" t="s">
        <v>52</v>
      </c>
      <c r="U600" s="392" t="s">
        <v>52</v>
      </c>
      <c r="V600" s="332" t="s">
        <v>52</v>
      </c>
      <c r="W600" s="323" t="s">
        <v>52</v>
      </c>
      <c r="X600" s="325" t="s">
        <v>52</v>
      </c>
      <c r="Y600" s="325" t="s">
        <v>52</v>
      </c>
      <c r="Z600" s="325" t="s">
        <v>52</v>
      </c>
      <c r="AA600" s="278" t="s">
        <v>52</v>
      </c>
      <c r="AB600" s="325" t="s">
        <v>52</v>
      </c>
      <c r="AC600" s="278" t="s">
        <v>52</v>
      </c>
      <c r="AD600" s="278" t="s">
        <v>52</v>
      </c>
      <c r="AE600" s="278" t="s">
        <v>52</v>
      </c>
      <c r="AF600" s="325" t="s">
        <v>52</v>
      </c>
      <c r="AG600" s="325" t="s">
        <v>52</v>
      </c>
      <c r="AH600" s="325" t="s">
        <v>52</v>
      </c>
      <c r="AI600" s="325" t="s">
        <v>58</v>
      </c>
      <c r="AJ600" s="325" t="s">
        <v>52</v>
      </c>
      <c r="AK600" s="325" t="s">
        <v>52</v>
      </c>
      <c r="AL600" s="278" t="s">
        <v>52</v>
      </c>
      <c r="AM600" s="325" t="s">
        <v>52</v>
      </c>
      <c r="AN600" s="325" t="s">
        <v>52</v>
      </c>
      <c r="AO600" s="325" t="s">
        <v>52</v>
      </c>
      <c r="AP600" s="278" t="s">
        <v>52</v>
      </c>
      <c r="AQ600" s="325" t="s">
        <v>52</v>
      </c>
      <c r="AR600" s="325" t="s">
        <v>52</v>
      </c>
      <c r="AS600" s="325" t="s">
        <v>52</v>
      </c>
      <c r="AT600" s="325" t="s">
        <v>52</v>
      </c>
    </row>
    <row r="601" spans="1:46" ht="21" customHeight="1">
      <c r="A601" s="608" t="s">
        <v>535</v>
      </c>
      <c r="B601" s="535"/>
      <c r="C601" s="535"/>
      <c r="D601" s="536"/>
      <c r="E601" s="535"/>
      <c r="F601" s="535"/>
      <c r="G601" s="535"/>
      <c r="H601" s="535"/>
      <c r="I601" s="535"/>
      <c r="J601" s="535"/>
      <c r="K601" s="535"/>
      <c r="L601" s="535"/>
      <c r="M601" s="535"/>
      <c r="N601" s="535"/>
      <c r="O601" s="535"/>
      <c r="P601" s="535"/>
      <c r="Q601" s="535"/>
      <c r="R601" s="535"/>
      <c r="S601" s="535"/>
      <c r="T601" s="535"/>
      <c r="U601" s="535"/>
      <c r="V601" s="536"/>
      <c r="W601" s="535"/>
      <c r="X601" s="535"/>
      <c r="Y601" s="535"/>
      <c r="Z601" s="535"/>
      <c r="AA601" s="535"/>
      <c r="AB601" s="535"/>
      <c r="AC601" s="535"/>
      <c r="AD601" s="535"/>
      <c r="AE601" s="537"/>
      <c r="AF601" s="535"/>
      <c r="AG601" s="535"/>
      <c r="AH601" s="535"/>
      <c r="AI601" s="535"/>
      <c r="AJ601" s="535"/>
      <c r="AK601" s="535"/>
      <c r="AL601" s="535"/>
      <c r="AM601" s="535"/>
      <c r="AN601" s="535"/>
      <c r="AO601" s="535"/>
      <c r="AP601" s="535"/>
      <c r="AQ601" s="535"/>
      <c r="AR601" s="535"/>
      <c r="AS601" s="535"/>
      <c r="AT601" s="535"/>
    </row>
    <row r="602" spans="1:46" ht="15" customHeight="1">
      <c r="A602" s="446" t="s">
        <v>241</v>
      </c>
      <c r="B602" s="556">
        <f>C602/D602</f>
        <v>0.61904761904761907</v>
      </c>
      <c r="C602" s="375">
        <f t="shared" ref="C602:C606" si="291">COUNTIF(E602:AT602,"Yes")</f>
        <v>26</v>
      </c>
      <c r="D602" s="388" cm="1">
        <f t="array" ref="D602">SUM(COUNTIFS(E602:AT602,{"Yes","No"}))</f>
        <v>42</v>
      </c>
      <c r="E602" s="335" t="s">
        <v>52</v>
      </c>
      <c r="F602" s="278" t="s">
        <v>53</v>
      </c>
      <c r="G602" s="335" t="s">
        <v>52</v>
      </c>
      <c r="H602" s="325" t="s">
        <v>53</v>
      </c>
      <c r="I602" s="335" t="s">
        <v>53</v>
      </c>
      <c r="J602" s="278" t="s">
        <v>52</v>
      </c>
      <c r="K602" s="278" t="s">
        <v>53</v>
      </c>
      <c r="L602" s="278" t="s">
        <v>53</v>
      </c>
      <c r="M602" s="278" t="s">
        <v>52</v>
      </c>
      <c r="N602" s="325" t="s">
        <v>53</v>
      </c>
      <c r="O602" s="278" t="s">
        <v>52</v>
      </c>
      <c r="P602" s="325" t="s">
        <v>53</v>
      </c>
      <c r="Q602" s="335" t="s">
        <v>52</v>
      </c>
      <c r="R602" s="335" t="s">
        <v>52</v>
      </c>
      <c r="S602" s="278" t="s">
        <v>52</v>
      </c>
      <c r="T602" s="278" t="s">
        <v>52</v>
      </c>
      <c r="U602" s="392" t="s">
        <v>52</v>
      </c>
      <c r="V602" s="332" t="s">
        <v>52</v>
      </c>
      <c r="W602" s="336" t="s">
        <v>53</v>
      </c>
      <c r="X602" s="335" t="s">
        <v>52</v>
      </c>
      <c r="Y602" s="335" t="s">
        <v>53</v>
      </c>
      <c r="Z602" s="335" t="s">
        <v>52</v>
      </c>
      <c r="AA602" s="278" t="s">
        <v>52</v>
      </c>
      <c r="AB602" s="335" t="s">
        <v>52</v>
      </c>
      <c r="AC602" s="278" t="s">
        <v>52</v>
      </c>
      <c r="AD602" s="278" t="s">
        <v>52</v>
      </c>
      <c r="AE602" s="278" t="s">
        <v>52</v>
      </c>
      <c r="AF602" s="335" t="s">
        <v>53</v>
      </c>
      <c r="AG602" s="335" t="s">
        <v>52</v>
      </c>
      <c r="AH602" s="335" t="s">
        <v>52</v>
      </c>
      <c r="AI602" s="325" t="s">
        <v>53</v>
      </c>
      <c r="AJ602" s="335" t="s">
        <v>53</v>
      </c>
      <c r="AK602" s="335" t="s">
        <v>52</v>
      </c>
      <c r="AL602" s="278" t="s">
        <v>52</v>
      </c>
      <c r="AM602" s="335" t="s">
        <v>52</v>
      </c>
      <c r="AN602" s="335" t="s">
        <v>53</v>
      </c>
      <c r="AO602" s="335" t="s">
        <v>52</v>
      </c>
      <c r="AP602" s="278" t="s">
        <v>53</v>
      </c>
      <c r="AQ602" s="335" t="s">
        <v>52</v>
      </c>
      <c r="AR602" s="335" t="s">
        <v>53</v>
      </c>
      <c r="AS602" s="335" t="s">
        <v>53</v>
      </c>
      <c r="AT602" s="335" t="s">
        <v>52</v>
      </c>
    </row>
    <row r="603" spans="1:46" ht="15">
      <c r="A603" s="446" t="s">
        <v>242</v>
      </c>
      <c r="B603" s="556">
        <f>C603/D603</f>
        <v>0.83333333333333337</v>
      </c>
      <c r="C603" s="375">
        <f t="shared" si="291"/>
        <v>20</v>
      </c>
      <c r="D603" s="609" cm="1">
        <f t="array" ref="D603">SUM(COUNTIFS(E603:AT603,{"Yes","No"}))</f>
        <v>24</v>
      </c>
      <c r="E603" s="335" t="s">
        <v>52</v>
      </c>
      <c r="F603" s="278" t="s">
        <v>59</v>
      </c>
      <c r="G603" s="335" t="s">
        <v>59</v>
      </c>
      <c r="H603" s="325" t="s">
        <v>58</v>
      </c>
      <c r="I603" s="335" t="s">
        <v>58</v>
      </c>
      <c r="J603" s="278" t="s">
        <v>52</v>
      </c>
      <c r="K603" s="325" t="s">
        <v>58</v>
      </c>
      <c r="L603" s="278" t="s">
        <v>58</v>
      </c>
      <c r="M603" s="278" t="s">
        <v>52</v>
      </c>
      <c r="N603" s="325" t="s">
        <v>58</v>
      </c>
      <c r="O603" s="278" t="s">
        <v>52</v>
      </c>
      <c r="P603" s="325" t="s">
        <v>58</v>
      </c>
      <c r="Q603" s="335" t="s">
        <v>52</v>
      </c>
      <c r="R603" s="335" t="s">
        <v>52</v>
      </c>
      <c r="S603" s="325" t="s">
        <v>53</v>
      </c>
      <c r="T603" s="278" t="s">
        <v>52</v>
      </c>
      <c r="U603" s="392" t="s">
        <v>52</v>
      </c>
      <c r="V603" s="332" t="s">
        <v>52</v>
      </c>
      <c r="W603" s="336" t="s">
        <v>58</v>
      </c>
      <c r="X603" s="335" t="s">
        <v>52</v>
      </c>
      <c r="Y603" s="335" t="s">
        <v>58</v>
      </c>
      <c r="Z603" s="335" t="s">
        <v>52</v>
      </c>
      <c r="AA603" s="278" t="s">
        <v>52</v>
      </c>
      <c r="AB603" s="335" t="s">
        <v>52</v>
      </c>
      <c r="AC603" s="278" t="s">
        <v>52</v>
      </c>
      <c r="AD603" s="278" t="s">
        <v>52</v>
      </c>
      <c r="AE603" s="331" t="s">
        <v>53</v>
      </c>
      <c r="AF603" s="335" t="s">
        <v>58</v>
      </c>
      <c r="AG603" s="335" t="s">
        <v>53</v>
      </c>
      <c r="AH603" s="335" t="s">
        <v>52</v>
      </c>
      <c r="AI603" s="325" t="s">
        <v>58</v>
      </c>
      <c r="AJ603" s="335" t="s">
        <v>58</v>
      </c>
      <c r="AK603" s="335" t="s">
        <v>53</v>
      </c>
      <c r="AL603" s="278" t="s">
        <v>52</v>
      </c>
      <c r="AM603" s="335" t="s">
        <v>59</v>
      </c>
      <c r="AN603" s="335" t="s">
        <v>58</v>
      </c>
      <c r="AO603" s="335" t="s">
        <v>52</v>
      </c>
      <c r="AP603" s="325" t="s">
        <v>58</v>
      </c>
      <c r="AQ603" s="335" t="s">
        <v>52</v>
      </c>
      <c r="AR603" s="335" t="s">
        <v>58</v>
      </c>
      <c r="AS603" s="335" t="s">
        <v>58</v>
      </c>
      <c r="AT603" s="335" t="s">
        <v>52</v>
      </c>
    </row>
    <row r="604" spans="1:46" ht="15">
      <c r="A604" s="446" t="s">
        <v>243</v>
      </c>
      <c r="B604" s="556">
        <f>C604/D604</f>
        <v>0.66666666666666663</v>
      </c>
      <c r="C604" s="375">
        <f t="shared" si="291"/>
        <v>16</v>
      </c>
      <c r="D604" s="609" cm="1">
        <f t="array" ref="D604">SUM(COUNTIFS(E604:AT604,{"Yes","No"}))</f>
        <v>24</v>
      </c>
      <c r="E604" s="335" t="s">
        <v>52</v>
      </c>
      <c r="F604" s="278" t="s">
        <v>52</v>
      </c>
      <c r="G604" s="335" t="s">
        <v>59</v>
      </c>
      <c r="H604" s="325" t="s">
        <v>58</v>
      </c>
      <c r="I604" s="335" t="s">
        <v>58</v>
      </c>
      <c r="J604" s="325" t="s">
        <v>59</v>
      </c>
      <c r="K604" s="325" t="s">
        <v>58</v>
      </c>
      <c r="L604" s="278" t="s">
        <v>58</v>
      </c>
      <c r="M604" s="278" t="s">
        <v>52</v>
      </c>
      <c r="N604" s="325" t="s">
        <v>58</v>
      </c>
      <c r="O604" s="278" t="s">
        <v>52</v>
      </c>
      <c r="P604" s="325" t="s">
        <v>58</v>
      </c>
      <c r="Q604" s="335" t="s">
        <v>52</v>
      </c>
      <c r="R604" s="335" t="s">
        <v>52</v>
      </c>
      <c r="S604" s="325" t="s">
        <v>53</v>
      </c>
      <c r="T604" s="278" t="s">
        <v>52</v>
      </c>
      <c r="U604" s="392" t="s">
        <v>52</v>
      </c>
      <c r="V604" s="332" t="s">
        <v>52</v>
      </c>
      <c r="W604" s="336" t="s">
        <v>58</v>
      </c>
      <c r="X604" s="335" t="s">
        <v>52</v>
      </c>
      <c r="Y604" s="335" t="s">
        <v>58</v>
      </c>
      <c r="Z604" s="335" t="s">
        <v>52</v>
      </c>
      <c r="AA604" s="278" t="s">
        <v>52</v>
      </c>
      <c r="AB604" s="335" t="s">
        <v>52</v>
      </c>
      <c r="AC604" s="331" t="s">
        <v>53</v>
      </c>
      <c r="AD604" s="325" t="s">
        <v>59</v>
      </c>
      <c r="AE604" s="331" t="s">
        <v>53</v>
      </c>
      <c r="AF604" s="335" t="s">
        <v>58</v>
      </c>
      <c r="AG604" s="335" t="s">
        <v>53</v>
      </c>
      <c r="AH604" s="335" t="s">
        <v>52</v>
      </c>
      <c r="AI604" s="325" t="s">
        <v>58</v>
      </c>
      <c r="AJ604" s="335" t="s">
        <v>58</v>
      </c>
      <c r="AK604" s="335" t="s">
        <v>53</v>
      </c>
      <c r="AL604" s="325" t="s">
        <v>53</v>
      </c>
      <c r="AM604" s="335" t="s">
        <v>53</v>
      </c>
      <c r="AN604" s="335" t="s">
        <v>58</v>
      </c>
      <c r="AO604" s="335" t="s">
        <v>53</v>
      </c>
      <c r="AP604" s="325" t="s">
        <v>58</v>
      </c>
      <c r="AQ604" s="335" t="s">
        <v>52</v>
      </c>
      <c r="AR604" s="335" t="s">
        <v>58</v>
      </c>
      <c r="AS604" s="335" t="s">
        <v>58</v>
      </c>
      <c r="AT604" s="335" t="s">
        <v>52</v>
      </c>
    </row>
    <row r="605" spans="1:46" ht="15">
      <c r="A605" s="446" t="s">
        <v>244</v>
      </c>
      <c r="B605" s="556">
        <f>C605/D605</f>
        <v>0.65217391304347827</v>
      </c>
      <c r="C605" s="375">
        <f t="shared" si="291"/>
        <v>15</v>
      </c>
      <c r="D605" s="609" cm="1">
        <f t="array" ref="D605">SUM(COUNTIFS(E605:AT605,{"Yes","No"}))</f>
        <v>23</v>
      </c>
      <c r="E605" s="335" t="s">
        <v>59</v>
      </c>
      <c r="F605" s="325" t="s">
        <v>58</v>
      </c>
      <c r="G605" s="335" t="s">
        <v>59</v>
      </c>
      <c r="H605" s="325" t="s">
        <v>58</v>
      </c>
      <c r="I605" s="335" t="s">
        <v>58</v>
      </c>
      <c r="J605" s="325" t="s">
        <v>59</v>
      </c>
      <c r="K605" s="325" t="s">
        <v>58</v>
      </c>
      <c r="L605" s="278" t="s">
        <v>58</v>
      </c>
      <c r="M605" s="278" t="s">
        <v>52</v>
      </c>
      <c r="N605" s="325" t="s">
        <v>58</v>
      </c>
      <c r="O605" s="278" t="s">
        <v>52</v>
      </c>
      <c r="P605" s="325" t="s">
        <v>58</v>
      </c>
      <c r="Q605" s="335" t="s">
        <v>52</v>
      </c>
      <c r="R605" s="335" t="s">
        <v>52</v>
      </c>
      <c r="S605" s="325" t="s">
        <v>53</v>
      </c>
      <c r="T605" s="278" t="s">
        <v>52</v>
      </c>
      <c r="U605" s="392" t="s">
        <v>52</v>
      </c>
      <c r="V605" s="333" t="s">
        <v>53</v>
      </c>
      <c r="W605" s="336" t="s">
        <v>58</v>
      </c>
      <c r="X605" s="335" t="s">
        <v>53</v>
      </c>
      <c r="Y605" s="335" t="s">
        <v>58</v>
      </c>
      <c r="Z605" s="335" t="s">
        <v>52</v>
      </c>
      <c r="AA605" s="278" t="s">
        <v>52</v>
      </c>
      <c r="AB605" s="335" t="s">
        <v>52</v>
      </c>
      <c r="AC605" s="278" t="s">
        <v>52</v>
      </c>
      <c r="AD605" s="278" t="s">
        <v>52</v>
      </c>
      <c r="AE605" s="278" t="s">
        <v>52</v>
      </c>
      <c r="AF605" s="335" t="s">
        <v>58</v>
      </c>
      <c r="AG605" s="335" t="s">
        <v>53</v>
      </c>
      <c r="AH605" s="335" t="s">
        <v>52</v>
      </c>
      <c r="AI605" s="325" t="s">
        <v>58</v>
      </c>
      <c r="AJ605" s="335" t="s">
        <v>58</v>
      </c>
      <c r="AK605" s="335" t="s">
        <v>53</v>
      </c>
      <c r="AL605" s="325" t="s">
        <v>53</v>
      </c>
      <c r="AM605" s="335" t="s">
        <v>53</v>
      </c>
      <c r="AN605" s="335" t="s">
        <v>58</v>
      </c>
      <c r="AO605" s="335" t="s">
        <v>53</v>
      </c>
      <c r="AP605" s="325" t="s">
        <v>58</v>
      </c>
      <c r="AQ605" s="335" t="s">
        <v>52</v>
      </c>
      <c r="AR605" s="335" t="s">
        <v>58</v>
      </c>
      <c r="AS605" s="335" t="s">
        <v>58</v>
      </c>
      <c r="AT605" s="335" t="s">
        <v>52</v>
      </c>
    </row>
    <row r="606" spans="1:46" ht="15.75" customHeight="1">
      <c r="A606" s="610" t="s">
        <v>245</v>
      </c>
      <c r="B606" s="556">
        <f>C606/D606</f>
        <v>0.61904761904761907</v>
      </c>
      <c r="C606" s="375">
        <f t="shared" si="291"/>
        <v>13</v>
      </c>
      <c r="D606" s="609" cm="1">
        <f t="array" ref="D606">SUM(COUNTIFS(E606:AT606,{"Yes","No"}))</f>
        <v>21</v>
      </c>
      <c r="E606" s="335" t="s">
        <v>59</v>
      </c>
      <c r="F606" s="325" t="s">
        <v>58</v>
      </c>
      <c r="G606" s="335" t="s">
        <v>59</v>
      </c>
      <c r="H606" s="325" t="s">
        <v>58</v>
      </c>
      <c r="I606" s="335" t="s">
        <v>58</v>
      </c>
      <c r="J606" s="325" t="s">
        <v>59</v>
      </c>
      <c r="K606" s="325" t="s">
        <v>58</v>
      </c>
      <c r="L606" s="278" t="s">
        <v>58</v>
      </c>
      <c r="M606" s="278" t="s">
        <v>52</v>
      </c>
      <c r="N606" s="325" t="s">
        <v>58</v>
      </c>
      <c r="O606" s="278" t="s">
        <v>52</v>
      </c>
      <c r="P606" s="325" t="s">
        <v>58</v>
      </c>
      <c r="Q606" s="335" t="s">
        <v>52</v>
      </c>
      <c r="R606" s="335" t="s">
        <v>52</v>
      </c>
      <c r="S606" s="325" t="s">
        <v>53</v>
      </c>
      <c r="T606" s="278" t="s">
        <v>52</v>
      </c>
      <c r="U606" s="392" t="s">
        <v>53</v>
      </c>
      <c r="V606" s="332" t="s">
        <v>52</v>
      </c>
      <c r="W606" s="336" t="s">
        <v>58</v>
      </c>
      <c r="X606" s="335" t="s">
        <v>52</v>
      </c>
      <c r="Y606" s="335" t="s">
        <v>58</v>
      </c>
      <c r="Z606" s="335" t="s">
        <v>52</v>
      </c>
      <c r="AA606" s="278" t="s">
        <v>52</v>
      </c>
      <c r="AB606" s="335" t="s">
        <v>52</v>
      </c>
      <c r="AC606" s="278" t="s">
        <v>52</v>
      </c>
      <c r="AD606" s="325" t="s">
        <v>59</v>
      </c>
      <c r="AE606" s="331" t="s">
        <v>53</v>
      </c>
      <c r="AF606" s="335" t="s">
        <v>58</v>
      </c>
      <c r="AG606" s="335" t="s">
        <v>53</v>
      </c>
      <c r="AH606" s="335" t="s">
        <v>58</v>
      </c>
      <c r="AI606" s="325" t="s">
        <v>58</v>
      </c>
      <c r="AJ606" s="335" t="s">
        <v>58</v>
      </c>
      <c r="AK606" s="335" t="s">
        <v>53</v>
      </c>
      <c r="AL606" s="325" t="s">
        <v>53</v>
      </c>
      <c r="AM606" s="335" t="s">
        <v>53</v>
      </c>
      <c r="AN606" s="335" t="s">
        <v>58</v>
      </c>
      <c r="AO606" s="335" t="s">
        <v>53</v>
      </c>
      <c r="AP606" s="325" t="s">
        <v>58</v>
      </c>
      <c r="AQ606" s="335" t="s">
        <v>52</v>
      </c>
      <c r="AR606" s="335" t="s">
        <v>58</v>
      </c>
      <c r="AS606" s="335" t="s">
        <v>58</v>
      </c>
      <c r="AT606" s="335" t="s">
        <v>52</v>
      </c>
    </row>
    <row r="607" spans="1:46" ht="33.75" customHeight="1">
      <c r="A607" s="450" t="s">
        <v>356</v>
      </c>
      <c r="B607" s="611"/>
      <c r="C607" s="611"/>
      <c r="D607" s="612"/>
      <c r="E607" s="366"/>
      <c r="F607" s="366"/>
      <c r="G607" s="366"/>
      <c r="H607" s="366"/>
      <c r="I607" s="366"/>
      <c r="J607" s="366"/>
      <c r="K607" s="366"/>
      <c r="L607" s="366"/>
      <c r="M607" s="366"/>
      <c r="N607" s="366"/>
      <c r="O607" s="366"/>
      <c r="P607" s="366"/>
      <c r="Q607" s="366"/>
      <c r="R607" s="366"/>
      <c r="S607" s="366"/>
      <c r="T607" s="366"/>
      <c r="U607" s="366"/>
      <c r="V607" s="453"/>
      <c r="W607" s="366"/>
      <c r="X607" s="366"/>
      <c r="Y607" s="366"/>
      <c r="Z607" s="366"/>
      <c r="AA607" s="366"/>
      <c r="AB607" s="366"/>
      <c r="AC607" s="366"/>
      <c r="AD607" s="366"/>
      <c r="AE607" s="454"/>
      <c r="AF607" s="366"/>
      <c r="AG607" s="366"/>
      <c r="AH607" s="366"/>
      <c r="AI607" s="366"/>
      <c r="AJ607" s="366"/>
      <c r="AK607" s="366"/>
      <c r="AL607" s="366"/>
      <c r="AM607" s="366"/>
      <c r="AN607" s="366"/>
      <c r="AO607" s="366"/>
      <c r="AP607" s="366"/>
      <c r="AQ607" s="366"/>
      <c r="AR607" s="366"/>
      <c r="AS607" s="366"/>
      <c r="AT607" s="366"/>
    </row>
    <row r="608" spans="1:46" ht="29.25" customHeight="1">
      <c r="A608" s="373" t="s">
        <v>536</v>
      </c>
      <c r="B608" s="556">
        <f>C608/D608</f>
        <v>0.9285714285714286</v>
      </c>
      <c r="C608" s="375">
        <f t="shared" ref="C608:C609" si="292">COUNTIF(E608:AT608,"Yes")</f>
        <v>39</v>
      </c>
      <c r="D608" s="388" cm="1">
        <f t="array" ref="D608">SUM(COUNTIFS(E608:AT608,{"Yes","No"}))</f>
        <v>42</v>
      </c>
      <c r="E608" s="325" t="s">
        <v>53</v>
      </c>
      <c r="F608" s="278" t="s">
        <v>52</v>
      </c>
      <c r="G608" s="325" t="s">
        <v>52</v>
      </c>
      <c r="H608" s="278" t="s">
        <v>52</v>
      </c>
      <c r="I608" s="325" t="s">
        <v>52</v>
      </c>
      <c r="J608" s="278" t="s">
        <v>52</v>
      </c>
      <c r="K608" s="278" t="s">
        <v>52</v>
      </c>
      <c r="L608" s="278" t="s">
        <v>52</v>
      </c>
      <c r="M608" s="278" t="s">
        <v>52</v>
      </c>
      <c r="N608" s="325" t="s">
        <v>52</v>
      </c>
      <c r="O608" s="278" t="s">
        <v>52</v>
      </c>
      <c r="P608" s="278" t="s">
        <v>52</v>
      </c>
      <c r="Q608" s="325" t="s">
        <v>52</v>
      </c>
      <c r="R608" s="325" t="s">
        <v>52</v>
      </c>
      <c r="S608" s="278" t="s">
        <v>52</v>
      </c>
      <c r="T608" s="278" t="s">
        <v>52</v>
      </c>
      <c r="U608" s="392" t="s">
        <v>52</v>
      </c>
      <c r="V608" s="332" t="s">
        <v>52</v>
      </c>
      <c r="W608" s="323" t="s">
        <v>52</v>
      </c>
      <c r="X608" s="325" t="s">
        <v>52</v>
      </c>
      <c r="Y608" s="325" t="s">
        <v>52</v>
      </c>
      <c r="Z608" s="325" t="s">
        <v>52</v>
      </c>
      <c r="AA608" s="278" t="s">
        <v>52</v>
      </c>
      <c r="AB608" s="325" t="s">
        <v>52</v>
      </c>
      <c r="AC608" s="278" t="s">
        <v>52</v>
      </c>
      <c r="AD608" s="278" t="s">
        <v>53</v>
      </c>
      <c r="AE608" s="278" t="s">
        <v>52</v>
      </c>
      <c r="AF608" s="325" t="s">
        <v>52</v>
      </c>
      <c r="AG608" s="325" t="s">
        <v>52</v>
      </c>
      <c r="AH608" s="325" t="s">
        <v>52</v>
      </c>
      <c r="AI608" s="278" t="s">
        <v>52</v>
      </c>
      <c r="AJ608" s="325" t="s">
        <v>52</v>
      </c>
      <c r="AK608" s="325" t="s">
        <v>52</v>
      </c>
      <c r="AL608" s="325" t="s">
        <v>52</v>
      </c>
      <c r="AM608" s="325" t="s">
        <v>52</v>
      </c>
      <c r="AN608" s="325" t="s">
        <v>53</v>
      </c>
      <c r="AO608" s="325" t="s">
        <v>52</v>
      </c>
      <c r="AP608" s="325" t="s">
        <v>52</v>
      </c>
      <c r="AQ608" s="325" t="s">
        <v>52</v>
      </c>
      <c r="AR608" s="325" t="s">
        <v>52</v>
      </c>
      <c r="AS608" s="325" t="s">
        <v>52</v>
      </c>
      <c r="AT608" s="325" t="s">
        <v>52</v>
      </c>
    </row>
    <row r="609" spans="1:46" ht="25.5" customHeight="1">
      <c r="A609" s="373" t="s">
        <v>537</v>
      </c>
      <c r="B609" s="556">
        <f>C609/D609</f>
        <v>0.94871794871794868</v>
      </c>
      <c r="C609" s="375">
        <f t="shared" si="292"/>
        <v>37</v>
      </c>
      <c r="D609" s="388" cm="1">
        <f t="array" ref="D609">SUM(COUNTIFS(E609:AT609,{"Yes","No"}))</f>
        <v>39</v>
      </c>
      <c r="E609" s="278" t="s">
        <v>538</v>
      </c>
      <c r="F609" s="278" t="s">
        <v>52</v>
      </c>
      <c r="G609" s="325" t="s">
        <v>52</v>
      </c>
      <c r="H609" s="278" t="s">
        <v>52</v>
      </c>
      <c r="I609" s="325" t="s">
        <v>52</v>
      </c>
      <c r="J609" s="278" t="s">
        <v>52</v>
      </c>
      <c r="K609" s="278" t="s">
        <v>52</v>
      </c>
      <c r="L609" s="278" t="s">
        <v>52</v>
      </c>
      <c r="M609" s="278" t="s">
        <v>52</v>
      </c>
      <c r="N609" s="325" t="s">
        <v>52</v>
      </c>
      <c r="O609" s="278" t="s">
        <v>52</v>
      </c>
      <c r="P609" s="278" t="s">
        <v>52</v>
      </c>
      <c r="Q609" s="325" t="s">
        <v>52</v>
      </c>
      <c r="R609" s="325" t="s">
        <v>52</v>
      </c>
      <c r="S609" s="278" t="s">
        <v>52</v>
      </c>
      <c r="T609" s="278" t="s">
        <v>52</v>
      </c>
      <c r="U609" s="392" t="s">
        <v>52</v>
      </c>
      <c r="V609" s="332" t="s">
        <v>52</v>
      </c>
      <c r="W609" s="323" t="s">
        <v>52</v>
      </c>
      <c r="X609" s="325" t="s">
        <v>52</v>
      </c>
      <c r="Y609" s="325" t="s">
        <v>53</v>
      </c>
      <c r="Z609" s="325" t="s">
        <v>52</v>
      </c>
      <c r="AA609" s="278" t="s">
        <v>52</v>
      </c>
      <c r="AB609" s="325" t="s">
        <v>52</v>
      </c>
      <c r="AC609" s="278" t="s">
        <v>52</v>
      </c>
      <c r="AD609" s="278" t="s">
        <v>538</v>
      </c>
      <c r="AE609" s="278" t="s">
        <v>52</v>
      </c>
      <c r="AF609" s="325" t="s">
        <v>52</v>
      </c>
      <c r="AG609" s="325" t="s">
        <v>52</v>
      </c>
      <c r="AH609" s="325" t="s">
        <v>52</v>
      </c>
      <c r="AI609" s="278" t="s">
        <v>52</v>
      </c>
      <c r="AJ609" s="325" t="s">
        <v>52</v>
      </c>
      <c r="AK609" s="325" t="s">
        <v>52</v>
      </c>
      <c r="AL609" s="325" t="s">
        <v>52</v>
      </c>
      <c r="AM609" s="325" t="s">
        <v>52</v>
      </c>
      <c r="AN609" s="278" t="s">
        <v>538</v>
      </c>
      <c r="AO609" s="325" t="s">
        <v>52</v>
      </c>
      <c r="AP609" s="325" t="s">
        <v>52</v>
      </c>
      <c r="AQ609" s="325" t="s">
        <v>52</v>
      </c>
      <c r="AR609" s="325" t="s">
        <v>53</v>
      </c>
      <c r="AS609" s="325" t="s">
        <v>52</v>
      </c>
      <c r="AT609" s="325" t="s">
        <v>52</v>
      </c>
    </row>
    <row r="610" spans="1:46" ht="23.25" customHeight="1">
      <c r="A610" s="613" t="s">
        <v>539</v>
      </c>
      <c r="B610" s="614"/>
      <c r="C610" s="615"/>
      <c r="D610" s="616"/>
      <c r="E610" s="535"/>
      <c r="F610" s="535"/>
      <c r="G610" s="535"/>
      <c r="H610" s="535"/>
      <c r="I610" s="535"/>
      <c r="J610" s="535"/>
      <c r="K610" s="535"/>
      <c r="L610" s="535"/>
      <c r="M610" s="535"/>
      <c r="N610" s="535"/>
      <c r="O610" s="535"/>
      <c r="P610" s="535"/>
      <c r="Q610" s="535"/>
      <c r="R610" s="535"/>
      <c r="S610" s="535"/>
      <c r="T610" s="535"/>
      <c r="U610" s="535"/>
      <c r="V610" s="536"/>
      <c r="W610" s="535"/>
      <c r="X610" s="535"/>
      <c r="Y610" s="535"/>
      <c r="Z610" s="535"/>
      <c r="AA610" s="535"/>
      <c r="AB610" s="535"/>
      <c r="AC610" s="535"/>
      <c r="AD610" s="535"/>
      <c r="AE610" s="537"/>
      <c r="AF610" s="535"/>
      <c r="AG610" s="535"/>
      <c r="AH610" s="535"/>
      <c r="AI610" s="535"/>
      <c r="AJ610" s="535"/>
      <c r="AK610" s="535"/>
      <c r="AL610" s="535"/>
      <c r="AM610" s="535"/>
      <c r="AN610" s="535"/>
      <c r="AO610" s="535"/>
      <c r="AP610" s="535"/>
      <c r="AQ610" s="535"/>
      <c r="AR610" s="535"/>
      <c r="AS610" s="535"/>
      <c r="AT610" s="535"/>
    </row>
    <row r="611" spans="1:46" ht="12.75" customHeight="1">
      <c r="A611" s="617" t="s">
        <v>133</v>
      </c>
      <c r="B611" s="535"/>
      <c r="C611" s="535"/>
      <c r="D611" s="536"/>
      <c r="E611" s="535"/>
      <c r="F611" s="443" t="str" cm="1">
        <f t="array" ref="F611">IF(COUNTIF(F612:F614,"Yes")&lt;1,"Don't Know",_xlfn.IFS(F612="Yes",$A612,F613="Yes",$A613,F614="Yes",$A614))</f>
        <v>All facilities included</v>
      </c>
      <c r="G611" s="443" t="str" cm="1">
        <f t="array" ref="G611">IF(COUNTIF(G612:G614,"Yes")&lt;1,"Don't Know",_xlfn.IFS(G612="Yes",$A612,G613="Yes",$A613,G614="Yes",$A614))</f>
        <v>All facilities included</v>
      </c>
      <c r="H611" s="443" t="str" cm="1">
        <f t="array" ref="H611">IF(COUNTIF(H612:H614,"Yes")&lt;1,"Don't Know",_xlfn.IFS(H612="Yes",$A612,H613="Yes",$A613,H614="Yes",$A614))</f>
        <v>All facilities included</v>
      </c>
      <c r="I611" s="443" t="str" cm="1">
        <f t="array" ref="I611">IF(COUNTIF(I612:I614,"Yes")&lt;1,"Don't Know",_xlfn.IFS(I612="Yes",$A612,I613="Yes",$A613,I614="Yes",$A614))</f>
        <v>Some facilities included</v>
      </c>
      <c r="J611" s="443" t="str" cm="1">
        <f t="array" ref="J611">IF(COUNTIF(J612:J614,"Yes")&lt;1,"Don't Know",_xlfn.IFS(J612="Yes",$A612,J613="Yes",$A613,J614="Yes",$A614))</f>
        <v>All facilities included</v>
      </c>
      <c r="K611" s="443" t="str" cm="1">
        <f t="array" ref="K611">IF(COUNTIF(K612:K614,"Yes")&lt;1,"Don't Know",_xlfn.IFS(K612="Yes",$A612,K613="Yes",$A613,K614="Yes",$A614))</f>
        <v>All facilities included</v>
      </c>
      <c r="L611" s="443" t="str" cm="1">
        <f t="array" ref="L611">IF(COUNTIF(L612:L614,"Yes")&lt;1,"Don't Know",_xlfn.IFS(L612="Yes",$A612,L613="Yes",$A613,L614="Yes",$A614))</f>
        <v>All facilities included</v>
      </c>
      <c r="M611" s="443" t="str" cm="1">
        <f t="array" ref="M611">IF(COUNTIF(M612:M614,"Yes")&lt;1,"Don't Know",_xlfn.IFS(M612="Yes",$A612,M613="Yes",$A613,M614="Yes",$A614))</f>
        <v>All facilities included</v>
      </c>
      <c r="N611" s="443" t="str" cm="1">
        <f t="array" ref="N611">IF(COUNTIF(N612:N614,"Yes")&lt;1,"Don't Know",_xlfn.IFS(N612="Yes",$A612,N613="Yes",$A613,N614="Yes",$A614))</f>
        <v>All facilities included</v>
      </c>
      <c r="O611" s="443" t="str" cm="1">
        <f t="array" ref="O611">IF(COUNTIF(O612:O614,"Yes")&lt;1,"Don't Know",_xlfn.IFS(O612="Yes",$A612,O613="Yes",$A613,O614="Yes",$A614))</f>
        <v>All facilities included</v>
      </c>
      <c r="P611" s="443" t="str" cm="1">
        <f t="array" ref="P611">IF(COUNTIF(P612:P614,"Yes")&lt;1,"Don't Know",_xlfn.IFS(P612="Yes",$A612,P613="Yes",$A613,P614="Yes",$A614))</f>
        <v>All facilities included</v>
      </c>
      <c r="Q611" s="443" t="str" cm="1">
        <f t="array" ref="Q611">IF(COUNTIF(Q612:Q614,"Yes")&lt;1,"Don't Know",_xlfn.IFS(Q612="Yes",$A612,Q613="Yes",$A613,Q614="Yes",$A614))</f>
        <v>All facilities included</v>
      </c>
      <c r="R611" s="443" t="str" cm="1">
        <f t="array" ref="R611">IF(COUNTIF(R612:R614,"Yes")&lt;1,"Don't Know",_xlfn.IFS(R612="Yes",$A612,R613="Yes",$A613,R614="Yes",$A614))</f>
        <v>All facilities included</v>
      </c>
      <c r="S611" s="443" t="str" cm="1">
        <f t="array" ref="S611">IF(COUNTIF(S612:S614,"Yes")&lt;1,"Don't Know",_xlfn.IFS(S612="Yes",$A612,S613="Yes",$A613,S614="Yes",$A614))</f>
        <v>All facilities included</v>
      </c>
      <c r="T611" s="443" t="str" cm="1">
        <f t="array" ref="T611">IF(COUNTIF(T612:T614,"Yes")&lt;1,"Don't Know",_xlfn.IFS(T612="Yes",$A612,T613="Yes",$A613,T614="Yes",$A614))</f>
        <v>All facilities included</v>
      </c>
      <c r="U611" s="443" t="str" cm="1">
        <f t="array" ref="U611">IF(COUNTIF(U612:U614,"Yes")&lt;1,"Don't Know",_xlfn.IFS(U612="Yes",$A612,U613="Yes",$A613,U614="Yes",$A614))</f>
        <v>All facilities included</v>
      </c>
      <c r="V611" s="443" t="str" cm="1">
        <f t="array" ref="V611">IF(COUNTIF(V612:V614,"Yes")&lt;1,"Don't Know",_xlfn.IFS(V612="Yes",$A612,V613="Yes",$A613,V614="Yes",$A614))</f>
        <v>No facilities included</v>
      </c>
      <c r="W611" s="443" t="str" cm="1">
        <f t="array" ref="W611">IF(COUNTIF(W612:W614,"Yes")&lt;1,"Don't Know",_xlfn.IFS(W612="Yes",$A612,W613="Yes",$A613,W614="Yes",$A614))</f>
        <v>All facilities included</v>
      </c>
      <c r="X611" s="443" t="str" cm="1">
        <f t="array" ref="X611">IF(COUNTIF(X612:X614,"Yes")&lt;1,"Don't Know",_xlfn.IFS(X612="Yes",$A612,X613="Yes",$A613,X614="Yes",$A614))</f>
        <v>All facilities included</v>
      </c>
      <c r="Y611" s="443" t="str" cm="1">
        <f t="array" ref="Y611">IF(COUNTIF(Y612:Y614,"Yes")&lt;1,"Don't Know",_xlfn.IFS(Y612="Yes",$A612,Y613="Yes",$A613,Y614="Yes",$A614))</f>
        <v>All facilities included</v>
      </c>
      <c r="Z611" s="443" t="str" cm="1">
        <f t="array" ref="Z611">IF(COUNTIF(Z612:Z614,"Yes")&lt;1,"Don't Know",_xlfn.IFS(Z612="Yes",$A612,Z613="Yes",$A613,Z614="Yes",$A614))</f>
        <v>All facilities included</v>
      </c>
      <c r="AA611" s="443" t="str" cm="1">
        <f t="array" ref="AA611">IF(COUNTIF(AA612:AA614,"Yes")&lt;1,"Don't Know",_xlfn.IFS(AA612="Yes",$A612,AA613="Yes",$A613,AA614="Yes",$A614))</f>
        <v>All facilities included</v>
      </c>
      <c r="AB611" s="443" t="str" cm="1">
        <f t="array" ref="AB611">IF(COUNTIF(AB612:AB614,"Yes")&lt;1,"Don't Know",_xlfn.IFS(AB612="Yes",$A612,AB613="Yes",$A613,AB614="Yes",$A614))</f>
        <v>All facilities included</v>
      </c>
      <c r="AC611" s="443" t="str" cm="1">
        <f t="array" ref="AC611">IF(COUNTIF(AC612:AC614,"Yes")&lt;1,"Don't Know",_xlfn.IFS(AC612="Yes",$A612,AC613="Yes",$A613,AC614="Yes",$A614))</f>
        <v>All facilities included</v>
      </c>
      <c r="AD611" s="443" t="str" cm="1">
        <f t="array" ref="AD611">IF(COUNTIF(AD612:AD614,"Yes")&lt;1,"Don't Know",_xlfn.IFS(AD612="Yes",$A612,AD613="Yes",$A613,AD614="Yes",$A614))</f>
        <v>Don't Know</v>
      </c>
      <c r="AE611" s="443" t="str" cm="1">
        <f t="array" ref="AE611">IF(COUNTIF(AE612:AE614,"Yes")&lt;1,"Don't Know",_xlfn.IFS(AE612="Yes",$A612,AE613="Yes",$A613,AE614="Yes",$A614))</f>
        <v>All facilities included</v>
      </c>
      <c r="AF611" s="443" t="str" cm="1">
        <f t="array" ref="AF611">IF(COUNTIF(AF612:AF614,"Yes")&lt;1,"Don't Know",_xlfn.IFS(AF612="Yes",$A612,AF613="Yes",$A613,AF614="Yes",$A614))</f>
        <v>All facilities included</v>
      </c>
      <c r="AG611" s="443" t="str" cm="1">
        <f t="array" ref="AG611">IF(COUNTIF(AG612:AG614,"Yes")&lt;1,"Don't Know",_xlfn.IFS(AG612="Yes",$A612,AG613="Yes",$A613,AG614="Yes",$A614))</f>
        <v>All facilities included</v>
      </c>
      <c r="AH611" s="443" t="str" cm="1">
        <f t="array" ref="AH611">IF(COUNTIF(AH612:AH614,"Yes")&lt;1,"Don't Know",_xlfn.IFS(AH612="Yes",$A612,AH613="Yes",$A613,AH614="Yes",$A614))</f>
        <v>All facilities included</v>
      </c>
      <c r="AI611" s="443" t="str" cm="1">
        <f t="array" ref="AI611">IF(COUNTIF(AI612:AI614,"Yes")&lt;1,"Don't Know",_xlfn.IFS(AI612="Yes",$A612,AI613="Yes",$A613,AI614="Yes",$A614))</f>
        <v>Some facilities included</v>
      </c>
      <c r="AJ611" s="443" t="str" cm="1">
        <f t="array" ref="AJ611">IF(COUNTIF(AJ612:AJ614,"Yes")&lt;1,"Don't Know",_xlfn.IFS(AJ612="Yes",$A612,AJ613="Yes",$A613,AJ614="Yes",$A614))</f>
        <v>All facilities included</v>
      </c>
      <c r="AK611" s="443" t="str" cm="1">
        <f t="array" ref="AK611">IF(COUNTIF(AK612:AK614,"Yes")&lt;1,"Don't Know",_xlfn.IFS(AK612="Yes",$A612,AK613="Yes",$A613,AK614="Yes",$A614))</f>
        <v>All facilities included</v>
      </c>
      <c r="AL611" s="443" t="str" cm="1">
        <f t="array" ref="AL611">IF(COUNTIF(AL612:AL614,"Yes")&lt;1,"Don't Know",_xlfn.IFS(AL612="Yes",$A612,AL613="Yes",$A613,AL614="Yes",$A614))</f>
        <v>All facilities included</v>
      </c>
      <c r="AM611" s="443" t="str" cm="1">
        <f t="array" ref="AM611">IF(COUNTIF(AM612:AM614,"Yes")&lt;1,"Don't Know",_xlfn.IFS(AM612="Yes",$A612,AM613="Yes",$A613,AM614="Yes",$A614))</f>
        <v>All facilities included</v>
      </c>
      <c r="AN611" s="443" t="str" cm="1">
        <f t="array" ref="AN611">IF(COUNTIF(AN612:AN614,"Yes")&lt;1,"Don't Know",_xlfn.IFS(AN612="Yes",$A612,AN613="Yes",$A613,AN614="Yes",$A614))</f>
        <v>Don't Know</v>
      </c>
      <c r="AO611" s="443" t="str" cm="1">
        <f t="array" ref="AO611">IF(COUNTIF(AO612:AO614,"Yes")&lt;1,"Don't Know",_xlfn.IFS(AO612="Yes",$A612,AO613="Yes",$A613,AO614="Yes",$A614))</f>
        <v>All facilities included</v>
      </c>
      <c r="AP611" s="443" t="str" cm="1">
        <f t="array" ref="AP611">IF(COUNTIF(AP612:AP614,"Yes")&lt;1,"Don't Know",_xlfn.IFS(AP612="Yes",$A612,AP613="Yes",$A613,AP614="Yes",$A614))</f>
        <v>All facilities included</v>
      </c>
      <c r="AQ611" s="443" t="str" cm="1">
        <f t="array" ref="AQ611">IF(COUNTIF(AQ612:AQ614,"Yes")&lt;1,"Don't Know",_xlfn.IFS(AQ612="Yes",$A612,AQ613="Yes",$A613,AQ614="Yes",$A614))</f>
        <v>All facilities included</v>
      </c>
      <c r="AR611" s="443" t="str" cm="1">
        <f t="array" ref="AR611">IF(COUNTIF(AR612:AR614,"Yes")&lt;1,"Don't Know",_xlfn.IFS(AR612="Yes",$A612,AR613="Yes",$A613,AR614="Yes",$A614))</f>
        <v>Don't Know</v>
      </c>
      <c r="AS611" s="443" t="str" cm="1">
        <f t="array" ref="AS611">IF(COUNTIF(AS612:AS614,"Yes")&lt;1,"Don't Know",_xlfn.IFS(AS612="Yes",$A612,AS613="Yes",$A613,AS614="Yes",$A614))</f>
        <v>All facilities included</v>
      </c>
      <c r="AT611" s="443" t="str" cm="1">
        <f t="array" ref="AT611">IF(COUNTIF(AT612:AT614,"Yes")&lt;1,"Don't Know",_xlfn.IFS(AT612="Yes",$A612,AT613="Yes",$A613,AT614="Yes",$A614))</f>
        <v>All facilities included</v>
      </c>
    </row>
    <row r="612" spans="1:46" ht="15">
      <c r="A612" s="446" t="s">
        <v>540</v>
      </c>
      <c r="B612" s="556">
        <f>C612/D612</f>
        <v>0.92105263157894735</v>
      </c>
      <c r="C612" s="375">
        <f t="shared" ref="C612:C626" si="293">COUNTIF(E612:AT612,"Yes")</f>
        <v>35</v>
      </c>
      <c r="D612" s="388">
        <f>SUM($C$612:$C$614)</f>
        <v>38</v>
      </c>
      <c r="E612" s="325" t="s">
        <v>381</v>
      </c>
      <c r="F612" s="325" t="s">
        <v>52</v>
      </c>
      <c r="G612" s="325" t="s">
        <v>52</v>
      </c>
      <c r="H612" s="325" t="s">
        <v>52</v>
      </c>
      <c r="I612" s="325" t="s">
        <v>381</v>
      </c>
      <c r="J612" s="325" t="s">
        <v>52</v>
      </c>
      <c r="K612" s="325" t="s">
        <v>52</v>
      </c>
      <c r="L612" s="325" t="s">
        <v>52</v>
      </c>
      <c r="M612" s="325" t="s">
        <v>52</v>
      </c>
      <c r="N612" s="325" t="s">
        <v>52</v>
      </c>
      <c r="O612" s="325" t="s">
        <v>52</v>
      </c>
      <c r="P612" s="325" t="s">
        <v>52</v>
      </c>
      <c r="Q612" s="325" t="s">
        <v>52</v>
      </c>
      <c r="R612" s="325" t="s">
        <v>52</v>
      </c>
      <c r="S612" s="325" t="s">
        <v>52</v>
      </c>
      <c r="T612" s="325" t="s">
        <v>52</v>
      </c>
      <c r="U612" s="459" t="s">
        <v>52</v>
      </c>
      <c r="V612" s="333" t="s">
        <v>381</v>
      </c>
      <c r="W612" s="323" t="s">
        <v>52</v>
      </c>
      <c r="X612" s="325" t="s">
        <v>52</v>
      </c>
      <c r="Y612" s="325" t="s">
        <v>52</v>
      </c>
      <c r="Z612" s="325" t="s">
        <v>52</v>
      </c>
      <c r="AA612" s="325" t="s">
        <v>52</v>
      </c>
      <c r="AB612" s="325" t="s">
        <v>52</v>
      </c>
      <c r="AC612" s="325" t="s">
        <v>52</v>
      </c>
      <c r="AD612" s="325" t="s">
        <v>381</v>
      </c>
      <c r="AE612" s="325" t="s">
        <v>52</v>
      </c>
      <c r="AF612" s="325" t="s">
        <v>52</v>
      </c>
      <c r="AG612" s="325" t="s">
        <v>52</v>
      </c>
      <c r="AH612" s="325" t="s">
        <v>52</v>
      </c>
      <c r="AI612" s="325" t="s">
        <v>381</v>
      </c>
      <c r="AJ612" s="325" t="s">
        <v>52</v>
      </c>
      <c r="AK612" s="325" t="s">
        <v>52</v>
      </c>
      <c r="AL612" s="325" t="s">
        <v>52</v>
      </c>
      <c r="AM612" s="325" t="s">
        <v>52</v>
      </c>
      <c r="AN612" s="325" t="s">
        <v>381</v>
      </c>
      <c r="AO612" s="325" t="s">
        <v>52</v>
      </c>
      <c r="AP612" s="325" t="s">
        <v>52</v>
      </c>
      <c r="AQ612" s="325" t="s">
        <v>52</v>
      </c>
      <c r="AR612" s="325" t="s">
        <v>381</v>
      </c>
      <c r="AS612" s="325" t="s">
        <v>52</v>
      </c>
      <c r="AT612" s="325" t="s">
        <v>52</v>
      </c>
    </row>
    <row r="613" spans="1:46" ht="15">
      <c r="A613" s="446" t="s">
        <v>541</v>
      </c>
      <c r="B613" s="556">
        <f>C613/D613</f>
        <v>5.2631578947368418E-2</v>
      </c>
      <c r="C613" s="375">
        <f t="shared" si="293"/>
        <v>2</v>
      </c>
      <c r="D613" s="388">
        <f t="shared" ref="D613:D614" si="294">SUM($C$612:$C$614)</f>
        <v>38</v>
      </c>
      <c r="E613" s="325" t="s">
        <v>381</v>
      </c>
      <c r="F613" s="325" t="s">
        <v>381</v>
      </c>
      <c r="G613" s="325" t="s">
        <v>381</v>
      </c>
      <c r="H613" s="325" t="s">
        <v>381</v>
      </c>
      <c r="I613" s="325" t="s">
        <v>52</v>
      </c>
      <c r="J613" s="325" t="s">
        <v>381</v>
      </c>
      <c r="K613" s="325" t="s">
        <v>381</v>
      </c>
      <c r="L613" s="325" t="s">
        <v>381</v>
      </c>
      <c r="M613" s="325" t="s">
        <v>381</v>
      </c>
      <c r="N613" s="325" t="s">
        <v>381</v>
      </c>
      <c r="O613" s="325" t="s">
        <v>381</v>
      </c>
      <c r="P613" s="325" t="s">
        <v>381</v>
      </c>
      <c r="Q613" s="325" t="s">
        <v>381</v>
      </c>
      <c r="R613" s="325" t="s">
        <v>381</v>
      </c>
      <c r="S613" s="325" t="s">
        <v>381</v>
      </c>
      <c r="T613" s="325" t="s">
        <v>381</v>
      </c>
      <c r="U613" s="459" t="s">
        <v>381</v>
      </c>
      <c r="V613" s="333" t="s">
        <v>381</v>
      </c>
      <c r="W613" s="323" t="s">
        <v>381</v>
      </c>
      <c r="X613" s="325" t="s">
        <v>381</v>
      </c>
      <c r="Y613" s="325" t="s">
        <v>381</v>
      </c>
      <c r="Z613" s="325" t="s">
        <v>381</v>
      </c>
      <c r="AA613" s="325" t="s">
        <v>381</v>
      </c>
      <c r="AB613" s="325" t="s">
        <v>381</v>
      </c>
      <c r="AC613" s="325" t="s">
        <v>381</v>
      </c>
      <c r="AD613" s="325" t="s">
        <v>381</v>
      </c>
      <c r="AE613" s="325" t="s">
        <v>381</v>
      </c>
      <c r="AF613" s="325" t="s">
        <v>381</v>
      </c>
      <c r="AG613" s="325" t="s">
        <v>381</v>
      </c>
      <c r="AH613" s="325" t="s">
        <v>381</v>
      </c>
      <c r="AI613" s="325" t="s">
        <v>52</v>
      </c>
      <c r="AJ613" s="325" t="s">
        <v>381</v>
      </c>
      <c r="AK613" s="325" t="s">
        <v>381</v>
      </c>
      <c r="AL613" s="325" t="s">
        <v>381</v>
      </c>
      <c r="AM613" s="325" t="s">
        <v>381</v>
      </c>
      <c r="AN613" s="325" t="s">
        <v>381</v>
      </c>
      <c r="AO613" s="325" t="s">
        <v>381</v>
      </c>
      <c r="AP613" s="325" t="s">
        <v>381</v>
      </c>
      <c r="AQ613" s="325" t="s">
        <v>381</v>
      </c>
      <c r="AR613" s="325" t="s">
        <v>381</v>
      </c>
      <c r="AS613" s="325" t="s">
        <v>381</v>
      </c>
      <c r="AT613" s="325" t="s">
        <v>381</v>
      </c>
    </row>
    <row r="614" spans="1:46" ht="15">
      <c r="A614" s="446" t="s">
        <v>542</v>
      </c>
      <c r="B614" s="556">
        <f>C614/D614</f>
        <v>2.6315789473684209E-2</v>
      </c>
      <c r="C614" s="375">
        <f t="shared" si="293"/>
        <v>1</v>
      </c>
      <c r="D614" s="388">
        <f t="shared" si="294"/>
        <v>38</v>
      </c>
      <c r="E614" s="325" t="s">
        <v>381</v>
      </c>
      <c r="F614" s="325" t="s">
        <v>381</v>
      </c>
      <c r="G614" s="325" t="s">
        <v>381</v>
      </c>
      <c r="H614" s="325" t="s">
        <v>381</v>
      </c>
      <c r="I614" s="325" t="s">
        <v>381</v>
      </c>
      <c r="J614" s="325" t="s">
        <v>381</v>
      </c>
      <c r="K614" s="325" t="s">
        <v>381</v>
      </c>
      <c r="L614" s="325" t="s">
        <v>381</v>
      </c>
      <c r="M614" s="325" t="s">
        <v>381</v>
      </c>
      <c r="N614" s="325" t="s">
        <v>381</v>
      </c>
      <c r="O614" s="325" t="s">
        <v>381</v>
      </c>
      <c r="P614" s="325" t="s">
        <v>381</v>
      </c>
      <c r="Q614" s="325" t="s">
        <v>381</v>
      </c>
      <c r="R614" s="325" t="s">
        <v>381</v>
      </c>
      <c r="S614" s="325" t="s">
        <v>381</v>
      </c>
      <c r="T614" s="325" t="s">
        <v>381</v>
      </c>
      <c r="U614" s="459" t="s">
        <v>381</v>
      </c>
      <c r="V614" s="333" t="s">
        <v>52</v>
      </c>
      <c r="W614" s="323" t="s">
        <v>381</v>
      </c>
      <c r="X614" s="325" t="s">
        <v>381</v>
      </c>
      <c r="Y614" s="325" t="s">
        <v>381</v>
      </c>
      <c r="Z614" s="325" t="s">
        <v>381</v>
      </c>
      <c r="AA614" s="325" t="s">
        <v>381</v>
      </c>
      <c r="AB614" s="325" t="s">
        <v>381</v>
      </c>
      <c r="AC614" s="325" t="s">
        <v>381</v>
      </c>
      <c r="AD614" s="325" t="s">
        <v>381</v>
      </c>
      <c r="AE614" s="325" t="s">
        <v>381</v>
      </c>
      <c r="AF614" s="325" t="s">
        <v>381</v>
      </c>
      <c r="AG614" s="325" t="s">
        <v>381</v>
      </c>
      <c r="AH614" s="325" t="s">
        <v>381</v>
      </c>
      <c r="AI614" s="325" t="s">
        <v>381</v>
      </c>
      <c r="AJ614" s="325" t="s">
        <v>381</v>
      </c>
      <c r="AK614" s="325" t="s">
        <v>381</v>
      </c>
      <c r="AL614" s="325" t="s">
        <v>381</v>
      </c>
      <c r="AM614" s="325" t="s">
        <v>381</v>
      </c>
      <c r="AN614" s="325" t="s">
        <v>381</v>
      </c>
      <c r="AO614" s="325" t="s">
        <v>381</v>
      </c>
      <c r="AP614" s="325" t="s">
        <v>381</v>
      </c>
      <c r="AQ614" s="325" t="s">
        <v>381</v>
      </c>
      <c r="AR614" s="325" t="s">
        <v>381</v>
      </c>
      <c r="AS614" s="325" t="s">
        <v>381</v>
      </c>
      <c r="AT614" s="325" t="s">
        <v>381</v>
      </c>
    </row>
    <row r="615" spans="1:46" ht="21" customHeight="1">
      <c r="A615" s="618" t="s">
        <v>164</v>
      </c>
      <c r="B615" s="535"/>
      <c r="C615" s="535"/>
      <c r="D615" s="536"/>
      <c r="E615" s="535"/>
      <c r="F615" s="443" t="str" cm="1">
        <f t="array" ref="F615">IF(COUNTIF(F616:F618,"Yes")&lt;1,"Don't Know",_xlfn.IFS(F616="Yes",$A616,F617="Yes",$A617,F618="Yes",$A618))</f>
        <v>Don't Know</v>
      </c>
      <c r="G615" s="443" t="str" cm="1">
        <f t="array" ref="G615">IF(COUNTIF(G616:G618,"Yes")&lt;1,"Don't Know",_xlfn.IFS(G616="Yes",$A616,G617="Yes",$A617,G618="Yes",$A618))</f>
        <v>Some facilities included</v>
      </c>
      <c r="H615" s="443" t="str" cm="1">
        <f t="array" ref="H615">IF(COUNTIF(H616:H618,"Yes")&lt;1,"Don't Know",_xlfn.IFS(H616="Yes",$A616,H617="Yes",$A617,H618="Yes",$A618))</f>
        <v>Some facilities included</v>
      </c>
      <c r="I615" s="443" t="str" cm="1">
        <f t="array" ref="I615">IF(COUNTIF(I616:I618,"Yes")&lt;1,"Don't Know",_xlfn.IFS(I616="Yes",$A616,I617="Yes",$A617,I618="Yes",$A618))</f>
        <v>No facilities included</v>
      </c>
      <c r="J615" s="443" t="str" cm="1">
        <f t="array" ref="J615">IF(COUNTIF(J616:J618,"Yes")&lt;1,"Don't Know",_xlfn.IFS(J616="Yes",$A616,J617="Yes",$A617,J618="Yes",$A618))</f>
        <v>No facilities included</v>
      </c>
      <c r="K615" s="443" t="str" cm="1">
        <f t="array" ref="K615">IF(COUNTIF(K616:K618,"Yes")&lt;1,"Don't Know",_xlfn.IFS(K616="Yes",$A616,K617="Yes",$A617,K618="Yes",$A618))</f>
        <v>Some facilities included</v>
      </c>
      <c r="L615" s="443" t="str" cm="1">
        <f t="array" ref="L615">IF(COUNTIF(L616:L618,"Yes")&lt;1,"Don't Know",_xlfn.IFS(L616="Yes",$A616,L617="Yes",$A617,L618="Yes",$A618))</f>
        <v>No facilities included</v>
      </c>
      <c r="M615" s="443" t="str" cm="1">
        <f t="array" ref="M615">IF(COUNTIF(M616:M618,"Yes")&lt;1,"Don't Know",_xlfn.IFS(M616="Yes",$A616,M617="Yes",$A617,M618="Yes",$A618))</f>
        <v>Some facilities included</v>
      </c>
      <c r="N615" s="443" t="str" cm="1">
        <f t="array" ref="N615">IF(COUNTIF(N616:N618,"Yes")&lt;1,"Don't Know",_xlfn.IFS(N616="Yes",$A616,N617="Yes",$A617,N618="Yes",$A618))</f>
        <v>No facilities included</v>
      </c>
      <c r="O615" s="443" t="str" cm="1">
        <f t="array" ref="O615">IF(COUNTIF(O616:O618,"Yes")&lt;1,"Don't Know",_xlfn.IFS(O616="Yes",$A616,O617="Yes",$A617,O618="Yes",$A618))</f>
        <v>Some facilities included</v>
      </c>
      <c r="P615" s="443" t="str" cm="1">
        <f t="array" ref="P615">IF(COUNTIF(P616:P618,"Yes")&lt;1,"Don't Know",_xlfn.IFS(P616="Yes",$A616,P617="Yes",$A617,P618="Yes",$A618))</f>
        <v>No facilities included</v>
      </c>
      <c r="Q615" s="443" t="str" cm="1">
        <f t="array" ref="Q615">IF(COUNTIF(Q616:Q618,"Yes")&lt;1,"Don't Know",_xlfn.IFS(Q616="Yes",$A616,Q617="Yes",$A617,Q618="Yes",$A618))</f>
        <v>Some facilities included</v>
      </c>
      <c r="R615" s="443" t="str" cm="1">
        <f t="array" ref="R615">IF(COUNTIF(R616:R618,"Yes")&lt;1,"Don't Know",_xlfn.IFS(R616="Yes",$A616,R617="Yes",$A617,R618="Yes",$A618))</f>
        <v>Some facilities included</v>
      </c>
      <c r="S615" s="443" t="str" cm="1">
        <f t="array" ref="S615">IF(COUNTIF(S616:S618,"Yes")&lt;1,"Don't Know",_xlfn.IFS(S616="Yes",$A616,S617="Yes",$A617,S618="Yes",$A618))</f>
        <v>No facilities included</v>
      </c>
      <c r="T615" s="443" t="str" cm="1">
        <f t="array" ref="T615">IF(COUNTIF(T616:T618,"Yes")&lt;1,"Don't Know",_xlfn.IFS(T616="Yes",$A616,T617="Yes",$A617,T618="Yes",$A618))</f>
        <v>Some facilities included</v>
      </c>
      <c r="U615" s="443" t="str" cm="1">
        <f t="array" ref="U615">IF(COUNTIF(U616:U618,"Yes")&lt;1,"Don't Know",_xlfn.IFS(U616="Yes",$A616,U617="Yes",$A617,U618="Yes",$A618))</f>
        <v>Some facilities included</v>
      </c>
      <c r="V615" s="443" t="str" cm="1">
        <f t="array" ref="V615">IF(COUNTIF(V616:V618,"Yes")&lt;1,"Don't Know",_xlfn.IFS(V616="Yes",$A616,V617="Yes",$A617,V618="Yes",$A618))</f>
        <v>No facilities included</v>
      </c>
      <c r="W615" s="443" t="str" cm="1">
        <f t="array" ref="W615">IF(COUNTIF(W616:W618,"Yes")&lt;1,"Don't Know",_xlfn.IFS(W616="Yes",$A616,W617="Yes",$A617,W618="Yes",$A618))</f>
        <v>Some facilities included</v>
      </c>
      <c r="X615" s="443" t="str" cm="1">
        <f t="array" ref="X615">IF(COUNTIF(X616:X618,"Yes")&lt;1,"Don't Know",_xlfn.IFS(X616="Yes",$A616,X617="Yes",$A617,X618="Yes",$A618))</f>
        <v>Some facilities included</v>
      </c>
      <c r="Y615" s="443" t="str" cm="1">
        <f t="array" ref="Y615">IF(COUNTIF(Y616:Y618,"Yes")&lt;1,"Don't Know",_xlfn.IFS(Y616="Yes",$A616,Y617="Yes",$A617,Y618="Yes",$A618))</f>
        <v>Some facilities included</v>
      </c>
      <c r="Z615" s="443" t="str" cm="1">
        <f t="array" ref="Z615">IF(COUNTIF(Z616:Z618,"Yes")&lt;1,"Don't Know",_xlfn.IFS(Z616="Yes",$A616,Z617="Yes",$A617,Z618="Yes",$A618))</f>
        <v>Some facilities included</v>
      </c>
      <c r="AA615" s="443" t="str" cm="1">
        <f t="array" ref="AA615">IF(COUNTIF(AA616:AA618,"Yes")&lt;1,"Don't Know",_xlfn.IFS(AA616="Yes",$A616,AA617="Yes",$A617,AA618="Yes",$A618))</f>
        <v>Some facilities included</v>
      </c>
      <c r="AB615" s="443" t="str" cm="1">
        <f t="array" ref="AB615">IF(COUNTIF(AB616:AB618,"Yes")&lt;1,"Don't Know",_xlfn.IFS(AB616="Yes",$A616,AB617="Yes",$A617,AB618="Yes",$A618))</f>
        <v>Some facilities included</v>
      </c>
      <c r="AC615" s="443" t="str" cm="1">
        <f t="array" ref="AC615">IF(COUNTIF(AC616:AC618,"Yes")&lt;1,"Don't Know",_xlfn.IFS(AC616="Yes",$A616,AC617="Yes",$A617,AC618="Yes",$A618))</f>
        <v>No facilities included</v>
      </c>
      <c r="AD615" s="443" t="str" cm="1">
        <f t="array" ref="AD615">IF(COUNTIF(AD616:AD618,"Yes")&lt;1,"Don't Know",_xlfn.IFS(AD616="Yes",$A616,AD617="Yes",$A617,AD618="Yes",$A618))</f>
        <v>Don't Know</v>
      </c>
      <c r="AE615" s="443" t="str" cm="1">
        <f t="array" ref="AE615">IF(COUNTIF(AE616:AE618,"Yes")&lt;1,"Don't Know",_xlfn.IFS(AE616="Yes",$A616,AE617="Yes",$A617,AE618="Yes",$A618))</f>
        <v>No facilities included</v>
      </c>
      <c r="AF615" s="443" t="str" cm="1">
        <f t="array" ref="AF615">IF(COUNTIF(AF616:AF618,"Yes")&lt;1,"Don't Know",_xlfn.IFS(AF616="Yes",$A616,AF617="Yes",$A617,AF618="Yes",$A618))</f>
        <v>Some facilities included</v>
      </c>
      <c r="AG615" s="443" t="str" cm="1">
        <f t="array" ref="AG615">IF(COUNTIF(AG616:AG618,"Yes")&lt;1,"Don't Know",_xlfn.IFS(AG616="Yes",$A616,AG617="Yes",$A617,AG618="Yes",$A618))</f>
        <v>No facilities included</v>
      </c>
      <c r="AH615" s="443" t="str" cm="1">
        <f t="array" ref="AH615">IF(COUNTIF(AH616:AH618,"Yes")&lt;1,"Don't Know",_xlfn.IFS(AH616="Yes",$A616,AH617="Yes",$A617,AH618="Yes",$A618))</f>
        <v>Some facilities included</v>
      </c>
      <c r="AI615" s="443" t="str" cm="1">
        <f t="array" ref="AI615">IF(COUNTIF(AI616:AI618,"Yes")&lt;1,"Don't Know",_xlfn.IFS(AI616="Yes",$A616,AI617="Yes",$A617,AI618="Yes",$A618))</f>
        <v>No facilities included</v>
      </c>
      <c r="AJ615" s="443" t="str" cm="1">
        <f t="array" ref="AJ615">IF(COUNTIF(AJ616:AJ618,"Yes")&lt;1,"Don't Know",_xlfn.IFS(AJ616="Yes",$A616,AJ617="Yes",$A617,AJ618="Yes",$A618))</f>
        <v>Some facilities included</v>
      </c>
      <c r="AK615" s="443" t="str" cm="1">
        <f t="array" ref="AK615">IF(COUNTIF(AK616:AK618,"Yes")&lt;1,"Don't Know",_xlfn.IFS(AK616="Yes",$A616,AK617="Yes",$A617,AK618="Yes",$A618))</f>
        <v>No facilities included</v>
      </c>
      <c r="AL615" s="443" t="str" cm="1">
        <f t="array" ref="AL615">IF(COUNTIF(AL616:AL618,"Yes")&lt;1,"Don't Know",_xlfn.IFS(AL616="Yes",$A616,AL617="Yes",$A617,AL618="Yes",$A618))</f>
        <v>Some facilities included</v>
      </c>
      <c r="AM615" s="443" t="str" cm="1">
        <f t="array" ref="AM615">IF(COUNTIF(AM616:AM618,"Yes")&lt;1,"Don't Know",_xlfn.IFS(AM616="Yes",$A616,AM617="Yes",$A617,AM618="Yes",$A618))</f>
        <v>Some facilities included</v>
      </c>
      <c r="AN615" s="443" t="str" cm="1">
        <f t="array" ref="AN615">IF(COUNTIF(AN616:AN618,"Yes")&lt;1,"Don't Know",_xlfn.IFS(AN616="Yes",$A616,AN617="Yes",$A617,AN618="Yes",$A618))</f>
        <v>Don't Know</v>
      </c>
      <c r="AO615" s="443" t="str" cm="1">
        <f t="array" ref="AO615">IF(COUNTIF(AO616:AO618,"Yes")&lt;1,"Don't Know",_xlfn.IFS(AO616="Yes",$A616,AO617="Yes",$A617,AO618="Yes",$A618))</f>
        <v>Some facilities included</v>
      </c>
      <c r="AP615" s="443" t="str" cm="1">
        <f t="array" ref="AP615">IF(COUNTIF(AP616:AP618,"Yes")&lt;1,"Don't Know",_xlfn.IFS(AP616="Yes",$A616,AP617="Yes",$A617,AP618="Yes",$A618))</f>
        <v>Some facilities included</v>
      </c>
      <c r="AQ615" s="443" t="str" cm="1">
        <f t="array" ref="AQ615">IF(COUNTIF(AQ616:AQ618,"Yes")&lt;1,"Don't Know",_xlfn.IFS(AQ616="Yes",$A616,AQ617="Yes",$A617,AQ618="Yes",$A618))</f>
        <v>Some facilities included</v>
      </c>
      <c r="AR615" s="443" t="str" cm="1">
        <f t="array" ref="AR615">IF(COUNTIF(AR616:AR618,"Yes")&lt;1,"Don't Know",_xlfn.IFS(AR616="Yes",$A616,AR617="Yes",$A617,AR618="Yes",$A618))</f>
        <v>Don't Know</v>
      </c>
      <c r="AS615" s="443" t="str" cm="1">
        <f t="array" ref="AS615">IF(COUNTIF(AS616:AS618,"Yes")&lt;1,"Don't Know",_xlfn.IFS(AS616="Yes",$A616,AS617="Yes",$A617,AS618="Yes",$A618))</f>
        <v>Some facilities included</v>
      </c>
      <c r="AT615" s="443" t="str" cm="1">
        <f t="array" ref="AT615">IF(COUNTIF(AT616:AT618,"Yes")&lt;1,"Don't Know",_xlfn.IFS(AT616="Yes",$A616,AT617="Yes",$A617,AT618="Yes",$A618))</f>
        <v>Some facilities included</v>
      </c>
    </row>
    <row r="616" spans="1:46" ht="15">
      <c r="A616" s="446" t="s">
        <v>540</v>
      </c>
      <c r="B616" s="556">
        <f>C616/D616</f>
        <v>0</v>
      </c>
      <c r="C616" s="375">
        <f t="shared" si="293"/>
        <v>0</v>
      </c>
      <c r="D616" s="388">
        <f>SUM($C$616:$C$618)</f>
        <v>37</v>
      </c>
      <c r="E616" s="325" t="s">
        <v>381</v>
      </c>
      <c r="F616" s="325" t="s">
        <v>381</v>
      </c>
      <c r="G616" s="325" t="s">
        <v>381</v>
      </c>
      <c r="H616" s="325" t="s">
        <v>381</v>
      </c>
      <c r="I616" s="325" t="s">
        <v>381</v>
      </c>
      <c r="J616" s="325" t="s">
        <v>381</v>
      </c>
      <c r="K616" s="325" t="s">
        <v>381</v>
      </c>
      <c r="L616" s="325" t="s">
        <v>381</v>
      </c>
      <c r="M616" s="325" t="s">
        <v>381</v>
      </c>
      <c r="N616" s="325" t="s">
        <v>381</v>
      </c>
      <c r="O616" s="325" t="s">
        <v>381</v>
      </c>
      <c r="P616" s="325" t="s">
        <v>381</v>
      </c>
      <c r="Q616" s="325" t="s">
        <v>381</v>
      </c>
      <c r="R616" s="325" t="s">
        <v>381</v>
      </c>
      <c r="S616" s="325" t="s">
        <v>381</v>
      </c>
      <c r="T616" s="325" t="s">
        <v>381</v>
      </c>
      <c r="U616" s="459" t="s">
        <v>381</v>
      </c>
      <c r="V616" s="333" t="s">
        <v>381</v>
      </c>
      <c r="W616" s="323" t="s">
        <v>381</v>
      </c>
      <c r="X616" s="325" t="s">
        <v>381</v>
      </c>
      <c r="Y616" s="325" t="s">
        <v>381</v>
      </c>
      <c r="Z616" s="325" t="s">
        <v>381</v>
      </c>
      <c r="AA616" s="325" t="s">
        <v>381</v>
      </c>
      <c r="AB616" s="325" t="s">
        <v>381</v>
      </c>
      <c r="AC616" s="325" t="s">
        <v>381</v>
      </c>
      <c r="AD616" s="325" t="s">
        <v>381</v>
      </c>
      <c r="AE616" s="325" t="s">
        <v>381</v>
      </c>
      <c r="AF616" s="325" t="s">
        <v>381</v>
      </c>
      <c r="AG616" s="325" t="s">
        <v>381</v>
      </c>
      <c r="AH616" s="325" t="s">
        <v>381</v>
      </c>
      <c r="AI616" s="325" t="s">
        <v>381</v>
      </c>
      <c r="AJ616" s="325" t="s">
        <v>381</v>
      </c>
      <c r="AK616" s="325" t="s">
        <v>381</v>
      </c>
      <c r="AL616" s="325" t="s">
        <v>381</v>
      </c>
      <c r="AM616" s="325" t="s">
        <v>381</v>
      </c>
      <c r="AN616" s="325" t="s">
        <v>381</v>
      </c>
      <c r="AO616" s="325" t="s">
        <v>381</v>
      </c>
      <c r="AP616" s="325" t="s">
        <v>381</v>
      </c>
      <c r="AQ616" s="325" t="s">
        <v>381</v>
      </c>
      <c r="AR616" s="325" t="s">
        <v>381</v>
      </c>
      <c r="AS616" s="325" t="s">
        <v>381</v>
      </c>
      <c r="AT616" s="325" t="s">
        <v>381</v>
      </c>
    </row>
    <row r="617" spans="1:46" ht="15">
      <c r="A617" s="446" t="s">
        <v>541</v>
      </c>
      <c r="B617" s="556">
        <f>C617/D617</f>
        <v>0.67567567567567566</v>
      </c>
      <c r="C617" s="375">
        <f t="shared" si="293"/>
        <v>25</v>
      </c>
      <c r="D617" s="388">
        <f t="shared" ref="D617:D618" si="295">SUM($C$616:$C$618)</f>
        <v>37</v>
      </c>
      <c r="E617" s="325" t="s">
        <v>381</v>
      </c>
      <c r="F617" s="325" t="s">
        <v>381</v>
      </c>
      <c r="G617" s="325" t="s">
        <v>52</v>
      </c>
      <c r="H617" s="325" t="s">
        <v>52</v>
      </c>
      <c r="I617" s="325" t="s">
        <v>381</v>
      </c>
      <c r="J617" s="325" t="s">
        <v>381</v>
      </c>
      <c r="K617" s="325" t="s">
        <v>52</v>
      </c>
      <c r="L617" s="325" t="s">
        <v>381</v>
      </c>
      <c r="M617" s="325" t="s">
        <v>52</v>
      </c>
      <c r="N617" s="325" t="s">
        <v>381</v>
      </c>
      <c r="O617" s="325" t="s">
        <v>52</v>
      </c>
      <c r="P617" s="325" t="s">
        <v>381</v>
      </c>
      <c r="Q617" s="325" t="s">
        <v>52</v>
      </c>
      <c r="R617" s="325" t="s">
        <v>52</v>
      </c>
      <c r="S617" s="325" t="s">
        <v>381</v>
      </c>
      <c r="T617" s="325" t="s">
        <v>52</v>
      </c>
      <c r="U617" s="459" t="s">
        <v>52</v>
      </c>
      <c r="V617" s="333" t="s">
        <v>381</v>
      </c>
      <c r="W617" s="323" t="s">
        <v>52</v>
      </c>
      <c r="X617" s="325" t="s">
        <v>52</v>
      </c>
      <c r="Y617" s="325" t="s">
        <v>52</v>
      </c>
      <c r="Z617" s="325" t="s">
        <v>52</v>
      </c>
      <c r="AA617" s="325" t="s">
        <v>52</v>
      </c>
      <c r="AB617" s="325" t="s">
        <v>52</v>
      </c>
      <c r="AC617" s="325" t="s">
        <v>381</v>
      </c>
      <c r="AD617" s="325" t="s">
        <v>381</v>
      </c>
      <c r="AE617" s="325" t="s">
        <v>381</v>
      </c>
      <c r="AF617" s="325" t="s">
        <v>52</v>
      </c>
      <c r="AG617" s="325" t="s">
        <v>381</v>
      </c>
      <c r="AH617" s="325" t="s">
        <v>52</v>
      </c>
      <c r="AI617" s="325" t="s">
        <v>381</v>
      </c>
      <c r="AJ617" s="325" t="s">
        <v>52</v>
      </c>
      <c r="AK617" s="325" t="s">
        <v>381</v>
      </c>
      <c r="AL617" s="325" t="s">
        <v>52</v>
      </c>
      <c r="AM617" s="325" t="s">
        <v>52</v>
      </c>
      <c r="AN617" s="325" t="s">
        <v>381</v>
      </c>
      <c r="AO617" s="325" t="s">
        <v>52</v>
      </c>
      <c r="AP617" s="325" t="s">
        <v>52</v>
      </c>
      <c r="AQ617" s="325" t="s">
        <v>52</v>
      </c>
      <c r="AR617" s="325" t="s">
        <v>381</v>
      </c>
      <c r="AS617" s="325" t="s">
        <v>52</v>
      </c>
      <c r="AT617" s="325" t="s">
        <v>52</v>
      </c>
    </row>
    <row r="618" spans="1:46" ht="15">
      <c r="A618" s="446" t="s">
        <v>542</v>
      </c>
      <c r="B618" s="556">
        <f>C618/D618</f>
        <v>0.32432432432432434</v>
      </c>
      <c r="C618" s="375">
        <f t="shared" si="293"/>
        <v>12</v>
      </c>
      <c r="D618" s="388">
        <f t="shared" si="295"/>
        <v>37</v>
      </c>
      <c r="E618" s="325" t="s">
        <v>381</v>
      </c>
      <c r="F618" s="325" t="s">
        <v>381</v>
      </c>
      <c r="G618" s="325" t="s">
        <v>381</v>
      </c>
      <c r="H618" s="325" t="s">
        <v>381</v>
      </c>
      <c r="I618" s="325" t="s">
        <v>52</v>
      </c>
      <c r="J618" s="325" t="s">
        <v>52</v>
      </c>
      <c r="K618" s="325" t="s">
        <v>381</v>
      </c>
      <c r="L618" s="325" t="s">
        <v>52</v>
      </c>
      <c r="M618" s="325" t="s">
        <v>381</v>
      </c>
      <c r="N618" s="325" t="s">
        <v>52</v>
      </c>
      <c r="O618" s="325" t="s">
        <v>381</v>
      </c>
      <c r="P618" s="325" t="s">
        <v>52</v>
      </c>
      <c r="Q618" s="325" t="s">
        <v>381</v>
      </c>
      <c r="R618" s="325" t="s">
        <v>381</v>
      </c>
      <c r="S618" s="325" t="s">
        <v>52</v>
      </c>
      <c r="T618" s="325" t="s">
        <v>381</v>
      </c>
      <c r="U618" s="459" t="s">
        <v>381</v>
      </c>
      <c r="V618" s="333" t="s">
        <v>52</v>
      </c>
      <c r="W618" s="323" t="s">
        <v>381</v>
      </c>
      <c r="X618" s="325" t="s">
        <v>381</v>
      </c>
      <c r="Y618" s="325" t="s">
        <v>381</v>
      </c>
      <c r="Z618" s="325" t="s">
        <v>381</v>
      </c>
      <c r="AA618" s="325" t="s">
        <v>381</v>
      </c>
      <c r="AB618" s="325" t="s">
        <v>381</v>
      </c>
      <c r="AC618" s="325" t="s">
        <v>52</v>
      </c>
      <c r="AD618" s="325" t="s">
        <v>381</v>
      </c>
      <c r="AE618" s="325" t="s">
        <v>52</v>
      </c>
      <c r="AF618" s="325" t="s">
        <v>381</v>
      </c>
      <c r="AG618" s="325" t="s">
        <v>52</v>
      </c>
      <c r="AH618" s="325" t="s">
        <v>381</v>
      </c>
      <c r="AI618" s="325" t="s">
        <v>52</v>
      </c>
      <c r="AJ618" s="325" t="s">
        <v>381</v>
      </c>
      <c r="AK618" s="325" t="s">
        <v>52</v>
      </c>
      <c r="AL618" s="325" t="s">
        <v>381</v>
      </c>
      <c r="AM618" s="325" t="s">
        <v>381</v>
      </c>
      <c r="AN618" s="325" t="s">
        <v>381</v>
      </c>
      <c r="AO618" s="325" t="s">
        <v>381</v>
      </c>
      <c r="AP618" s="325" t="s">
        <v>381</v>
      </c>
      <c r="AQ618" s="325" t="s">
        <v>381</v>
      </c>
      <c r="AR618" s="325" t="s">
        <v>381</v>
      </c>
      <c r="AS618" s="325" t="s">
        <v>381</v>
      </c>
      <c r="AT618" s="325" t="s">
        <v>381</v>
      </c>
    </row>
    <row r="619" spans="1:46" ht="19.5" customHeight="1">
      <c r="A619" s="618" t="s">
        <v>134</v>
      </c>
      <c r="B619" s="558"/>
      <c r="C619" s="558"/>
      <c r="D619" s="559"/>
      <c r="E619" s="535"/>
      <c r="F619" s="443" t="str" cm="1">
        <f t="array" ref="F619">IF(COUNTIF(F620:F622,"Yes")&lt;1,"Don't Know",_xlfn.IFS(F620="Yes",$A620,F621="Yes",$A621,F622="Yes",$A622))</f>
        <v>Don't Know</v>
      </c>
      <c r="G619" s="443" t="str" cm="1">
        <f t="array" ref="G619">IF(COUNTIF(G620:G622,"Yes")&lt;1,"Don't Know",_xlfn.IFS(G620="Yes",$A620,G621="Yes",$A621,G622="Yes",$A622))</f>
        <v>All facilities included</v>
      </c>
      <c r="H619" s="443" t="str" cm="1">
        <f t="array" ref="H619">IF(COUNTIF(H620:H622,"Yes")&lt;1,"Don't Know",_xlfn.IFS(H620="Yes",$A620,H621="Yes",$A621,H622="Yes",$A622))</f>
        <v>No facilities included</v>
      </c>
      <c r="I619" s="443" t="str" cm="1">
        <f t="array" ref="I619">IF(COUNTIF(I620:I622,"Yes")&lt;1,"Don't Know",_xlfn.IFS(I620="Yes",$A620,I621="Yes",$A621,I622="Yes",$A622))</f>
        <v>No facilities included</v>
      </c>
      <c r="J619" s="443" t="str" cm="1">
        <f t="array" ref="J619">IF(COUNTIF(J620:J622,"Yes")&lt;1,"Don't Know",_xlfn.IFS(J620="Yes",$A620,J621="Yes",$A621,J622="Yes",$A622))</f>
        <v>All facilities included</v>
      </c>
      <c r="K619" s="443" t="str" cm="1">
        <f t="array" ref="K619">IF(COUNTIF(K620:K622,"Yes")&lt;1,"Don't Know",_xlfn.IFS(K620="Yes",$A620,K621="Yes",$A621,K622="Yes",$A622))</f>
        <v>All facilities included</v>
      </c>
      <c r="L619" s="443" t="str" cm="1">
        <f t="array" ref="L619">IF(COUNTIF(L620:L622,"Yes")&lt;1,"Don't Know",_xlfn.IFS(L620="Yes",$A620,L621="Yes",$A621,L622="Yes",$A622))</f>
        <v>Some facilities included</v>
      </c>
      <c r="M619" s="443" t="str" cm="1">
        <f t="array" ref="M619">IF(COUNTIF(M620:M622,"Yes")&lt;1,"Don't Know",_xlfn.IFS(M620="Yes",$A620,M621="Yes",$A621,M622="Yes",$A622))</f>
        <v>Don't Know</v>
      </c>
      <c r="N619" s="443" t="str" cm="1">
        <f t="array" ref="N619">IF(COUNTIF(N620:N622,"Yes")&lt;1,"Don't Know",_xlfn.IFS(N620="Yes",$A620,N621="Yes",$A621,N622="Yes",$A622))</f>
        <v>No facilities included</v>
      </c>
      <c r="O619" s="443" t="str" cm="1">
        <f t="array" ref="O619">IF(COUNTIF(O620:O622,"Yes")&lt;1,"Don't Know",_xlfn.IFS(O620="Yes",$A620,O621="Yes",$A621,O622="Yes",$A622))</f>
        <v>No facilities included</v>
      </c>
      <c r="P619" s="443" t="str" cm="1">
        <f t="array" ref="P619">IF(COUNTIF(P620:P622,"Yes")&lt;1,"Don't Know",_xlfn.IFS(P620="Yes",$A620,P621="Yes",$A621,P622="Yes",$A622))</f>
        <v>No facilities included</v>
      </c>
      <c r="Q619" s="443" t="str" cm="1">
        <f t="array" ref="Q619">IF(COUNTIF(Q620:Q622,"Yes")&lt;1,"Don't Know",_xlfn.IFS(Q620="Yes",$A620,Q621="Yes",$A621,Q622="Yes",$A622))</f>
        <v>Some facilities included</v>
      </c>
      <c r="R619" s="443" t="str" cm="1">
        <f t="array" ref="R619">IF(COUNTIF(R620:R622,"Yes")&lt;1,"Don't Know",_xlfn.IFS(R620="Yes",$A620,R621="Yes",$A621,R622="Yes",$A622))</f>
        <v>No facilities included</v>
      </c>
      <c r="S619" s="443" t="str" cm="1">
        <f t="array" ref="S619">IF(COUNTIF(S620:S622,"Yes")&lt;1,"Don't Know",_xlfn.IFS(S620="Yes",$A620,S621="Yes",$A621,S622="Yes",$A622))</f>
        <v>No facilities included</v>
      </c>
      <c r="T619" s="443" t="str" cm="1">
        <f t="array" ref="T619">IF(COUNTIF(T620:T622,"Yes")&lt;1,"Don't Know",_xlfn.IFS(T620="Yes",$A620,T621="Yes",$A621,T622="Yes",$A622))</f>
        <v>Some facilities included</v>
      </c>
      <c r="U619" s="443" t="str" cm="1">
        <f t="array" ref="U619">IF(COUNTIF(U620:U622,"Yes")&lt;1,"Don't Know",_xlfn.IFS(U620="Yes",$A620,U621="Yes",$A621,U622="Yes",$A622))</f>
        <v>Some facilities included</v>
      </c>
      <c r="V619" s="443" t="str" cm="1">
        <f t="array" ref="V619">IF(COUNTIF(V620:V622,"Yes")&lt;1,"Don't Know",_xlfn.IFS(V620="Yes",$A620,V621="Yes",$A621,V622="Yes",$A622))</f>
        <v>No facilities included</v>
      </c>
      <c r="W619" s="443" t="str" cm="1">
        <f t="array" ref="W619">IF(COUNTIF(W620:W622,"Yes")&lt;1,"Don't Know",_xlfn.IFS(W620="Yes",$A620,W621="Yes",$A621,W622="Yes",$A622))</f>
        <v>Some facilities included</v>
      </c>
      <c r="X619" s="443" t="str" cm="1">
        <f t="array" ref="X619">IF(COUNTIF(X620:X622,"Yes")&lt;1,"Don't Know",_xlfn.IFS(X620="Yes",$A620,X621="Yes",$A621,X622="Yes",$A622))</f>
        <v>Some facilities included</v>
      </c>
      <c r="Y619" s="443" t="str" cm="1">
        <f t="array" ref="Y619">IF(COUNTIF(Y620:Y622,"Yes")&lt;1,"Don't Know",_xlfn.IFS(Y620="Yes",$A620,Y621="Yes",$A621,Y622="Yes",$A622))</f>
        <v>No facilities included</v>
      </c>
      <c r="Z619" s="443" t="str" cm="1">
        <f t="array" ref="Z619">IF(COUNTIF(Z620:Z622,"Yes")&lt;1,"Don't Know",_xlfn.IFS(Z620="Yes",$A620,Z621="Yes",$A621,Z622="Yes",$A622))</f>
        <v>No facilities included</v>
      </c>
      <c r="AA619" s="443" t="str" cm="1">
        <f t="array" ref="AA619">IF(COUNTIF(AA620:AA622,"Yes")&lt;1,"Don't Know",_xlfn.IFS(AA620="Yes",$A620,AA621="Yes",$A621,AA622="Yes",$A622))</f>
        <v>Some facilities included</v>
      </c>
      <c r="AB619" s="443" t="str" cm="1">
        <f t="array" ref="AB619">IF(COUNTIF(AB620:AB622,"Yes")&lt;1,"Don't Know",_xlfn.IFS(AB620="Yes",$A620,AB621="Yes",$A621,AB622="Yes",$A622))</f>
        <v>Some facilities included</v>
      </c>
      <c r="AC619" s="443" t="str" cm="1">
        <f t="array" ref="AC619">IF(COUNTIF(AC620:AC622,"Yes")&lt;1,"Don't Know",_xlfn.IFS(AC620="Yes",$A620,AC621="Yes",$A621,AC622="Yes",$A622))</f>
        <v>No facilities included</v>
      </c>
      <c r="AD619" s="443" t="str" cm="1">
        <f t="array" ref="AD619">IF(COUNTIF(AD620:AD622,"Yes")&lt;1,"Don't Know",_xlfn.IFS(AD620="Yes",$A620,AD621="Yes",$A621,AD622="Yes",$A622))</f>
        <v>Don't Know</v>
      </c>
      <c r="AE619" s="443" t="str" cm="1">
        <f t="array" ref="AE619">IF(COUNTIF(AE620:AE622,"Yes")&lt;1,"Don't Know",_xlfn.IFS(AE620="Yes",$A620,AE621="Yes",$A621,AE622="Yes",$A622))</f>
        <v>No facilities included</v>
      </c>
      <c r="AF619" s="443" t="str" cm="1">
        <f t="array" ref="AF619">IF(COUNTIF(AF620:AF622,"Yes")&lt;1,"Don't Know",_xlfn.IFS(AF620="Yes",$A620,AF621="Yes",$A621,AF622="Yes",$A622))</f>
        <v>Some facilities included</v>
      </c>
      <c r="AG619" s="443" t="str" cm="1">
        <f t="array" ref="AG619">IF(COUNTIF(AG620:AG622,"Yes")&lt;1,"Don't Know",_xlfn.IFS(AG620="Yes",$A620,AG621="Yes",$A621,AG622="Yes",$A622))</f>
        <v>All facilities included</v>
      </c>
      <c r="AH619" s="443" t="str" cm="1">
        <f t="array" ref="AH619">IF(COUNTIF(AH620:AH622,"Yes")&lt;1,"Don't Know",_xlfn.IFS(AH620="Yes",$A620,AH621="Yes",$A621,AH622="Yes",$A622))</f>
        <v>Some facilities included</v>
      </c>
      <c r="AI619" s="443" t="str" cm="1">
        <f t="array" ref="AI619">IF(COUNTIF(AI620:AI622,"Yes")&lt;1,"Don't Know",_xlfn.IFS(AI620="Yes",$A620,AI621="Yes",$A621,AI622="Yes",$A622))</f>
        <v>No facilities included</v>
      </c>
      <c r="AJ619" s="443" t="str" cm="1">
        <f t="array" ref="AJ619">IF(COUNTIF(AJ620:AJ622,"Yes")&lt;1,"Don't Know",_xlfn.IFS(AJ620="Yes",$A620,AJ621="Yes",$A621,AJ622="Yes",$A622))</f>
        <v>Some facilities included</v>
      </c>
      <c r="AK619" s="443" t="str" cm="1">
        <f t="array" ref="AK619">IF(COUNTIF(AK620:AK622,"Yes")&lt;1,"Don't Know",_xlfn.IFS(AK620="Yes",$A620,AK621="Yes",$A621,AK622="Yes",$A622))</f>
        <v>Some facilities included</v>
      </c>
      <c r="AL619" s="443" t="str" cm="1">
        <f t="array" ref="AL619">IF(COUNTIF(AL620:AL622,"Yes")&lt;1,"Don't Know",_xlfn.IFS(AL620="Yes",$A620,AL621="Yes",$A621,AL622="Yes",$A622))</f>
        <v>No facilities included</v>
      </c>
      <c r="AM619" s="443" t="str" cm="1">
        <f t="array" ref="AM619">IF(COUNTIF(AM620:AM622,"Yes")&lt;1,"Don't Know",_xlfn.IFS(AM620="Yes",$A620,AM621="Yes",$A621,AM622="Yes",$A622))</f>
        <v>Some facilities included</v>
      </c>
      <c r="AN619" s="443" t="str" cm="1">
        <f t="array" ref="AN619">IF(COUNTIF(AN620:AN622,"Yes")&lt;1,"Don't Know",_xlfn.IFS(AN620="Yes",$A620,AN621="Yes",$A621,AN622="Yes",$A622))</f>
        <v>Don't Know</v>
      </c>
      <c r="AO619" s="443" t="str" cm="1">
        <f t="array" ref="AO619">IF(COUNTIF(AO620:AO622,"Yes")&lt;1,"Don't Know",_xlfn.IFS(AO620="Yes",$A620,AO621="Yes",$A621,AO622="Yes",$A622))</f>
        <v>No facilities included</v>
      </c>
      <c r="AP619" s="443" t="str" cm="1">
        <f t="array" ref="AP619">IF(COUNTIF(AP620:AP622,"Yes")&lt;1,"Don't Know",_xlfn.IFS(AP620="Yes",$A620,AP621="Yes",$A621,AP622="Yes",$A622))</f>
        <v>Some facilities included</v>
      </c>
      <c r="AQ619" s="443" t="str" cm="1">
        <f t="array" ref="AQ619">IF(COUNTIF(AQ620:AQ622,"Yes")&lt;1,"Don't Know",_xlfn.IFS(AQ620="Yes",$A620,AQ621="Yes",$A621,AQ622="Yes",$A622))</f>
        <v>Some facilities included</v>
      </c>
      <c r="AR619" s="443" t="str" cm="1">
        <f t="array" ref="AR619">IF(COUNTIF(AR620:AR622,"Yes")&lt;1,"Don't Know",_xlfn.IFS(AR620="Yes",$A620,AR621="Yes",$A621,AR622="Yes",$A622))</f>
        <v>Don't Know</v>
      </c>
      <c r="AS619" s="443" t="str" cm="1">
        <f t="array" ref="AS619">IF(COUNTIF(AS620:AS622,"Yes")&lt;1,"Don't Know",_xlfn.IFS(AS620="Yes",$A620,AS621="Yes",$A621,AS622="Yes",$A622))</f>
        <v>All facilities included</v>
      </c>
      <c r="AT619" s="443" t="str" cm="1">
        <f t="array" ref="AT619">IF(COUNTIF(AT620:AT622,"Yes")&lt;1,"Don't Know",_xlfn.IFS(AT620="Yes",$A620,AT621="Yes",$A621,AT622="Yes",$A622))</f>
        <v>All facilities included</v>
      </c>
    </row>
    <row r="620" spans="1:46" ht="15">
      <c r="A620" s="446" t="s">
        <v>540</v>
      </c>
      <c r="B620" s="560">
        <f>C620/D620</f>
        <v>0.16666666666666666</v>
      </c>
      <c r="C620" s="375">
        <f t="shared" si="293"/>
        <v>6</v>
      </c>
      <c r="D620" s="388">
        <f>SUM($C$620:$C$622)</f>
        <v>36</v>
      </c>
      <c r="E620" s="325" t="s">
        <v>381</v>
      </c>
      <c r="F620" s="325" t="s">
        <v>381</v>
      </c>
      <c r="G620" s="325" t="s">
        <v>52</v>
      </c>
      <c r="H620" s="325" t="s">
        <v>381</v>
      </c>
      <c r="I620" s="325" t="s">
        <v>381</v>
      </c>
      <c r="J620" s="325" t="s">
        <v>52</v>
      </c>
      <c r="K620" s="325" t="s">
        <v>52</v>
      </c>
      <c r="L620" s="325" t="s">
        <v>381</v>
      </c>
      <c r="M620" s="325" t="s">
        <v>381</v>
      </c>
      <c r="N620" s="325" t="s">
        <v>381</v>
      </c>
      <c r="O620" s="325" t="s">
        <v>381</v>
      </c>
      <c r="P620" s="325" t="s">
        <v>381</v>
      </c>
      <c r="Q620" s="325" t="s">
        <v>381</v>
      </c>
      <c r="R620" s="325" t="s">
        <v>381</v>
      </c>
      <c r="S620" s="325" t="s">
        <v>381</v>
      </c>
      <c r="T620" s="325" t="s">
        <v>381</v>
      </c>
      <c r="U620" s="459" t="s">
        <v>381</v>
      </c>
      <c r="V620" s="333" t="s">
        <v>381</v>
      </c>
      <c r="W620" s="323" t="s">
        <v>381</v>
      </c>
      <c r="X620" s="325" t="s">
        <v>381</v>
      </c>
      <c r="Y620" s="325" t="s">
        <v>381</v>
      </c>
      <c r="Z620" s="325" t="s">
        <v>381</v>
      </c>
      <c r="AA620" s="325" t="s">
        <v>381</v>
      </c>
      <c r="AB620" s="325" t="s">
        <v>381</v>
      </c>
      <c r="AC620" s="325" t="s">
        <v>381</v>
      </c>
      <c r="AD620" s="325" t="s">
        <v>381</v>
      </c>
      <c r="AE620" s="325" t="s">
        <v>381</v>
      </c>
      <c r="AF620" s="325" t="s">
        <v>381</v>
      </c>
      <c r="AG620" s="325" t="s">
        <v>52</v>
      </c>
      <c r="AH620" s="325" t="s">
        <v>381</v>
      </c>
      <c r="AI620" s="325" t="s">
        <v>381</v>
      </c>
      <c r="AJ620" s="325" t="s">
        <v>381</v>
      </c>
      <c r="AK620" s="325" t="s">
        <v>381</v>
      </c>
      <c r="AL620" s="325" t="s">
        <v>381</v>
      </c>
      <c r="AM620" s="325" t="s">
        <v>381</v>
      </c>
      <c r="AN620" s="325" t="s">
        <v>381</v>
      </c>
      <c r="AO620" s="325" t="s">
        <v>381</v>
      </c>
      <c r="AP620" s="325" t="s">
        <v>381</v>
      </c>
      <c r="AQ620" s="325" t="s">
        <v>381</v>
      </c>
      <c r="AR620" s="325" t="s">
        <v>381</v>
      </c>
      <c r="AS620" s="325" t="s">
        <v>52</v>
      </c>
      <c r="AT620" s="325" t="s">
        <v>52</v>
      </c>
    </row>
    <row r="621" spans="1:46" ht="15">
      <c r="A621" s="446" t="s">
        <v>541</v>
      </c>
      <c r="B621" s="560">
        <f>C621/D621</f>
        <v>0.41666666666666669</v>
      </c>
      <c r="C621" s="375">
        <f t="shared" si="293"/>
        <v>15</v>
      </c>
      <c r="D621" s="388">
        <f t="shared" ref="D621:D622" si="296">SUM($C$620:$C$622)</f>
        <v>36</v>
      </c>
      <c r="E621" s="325" t="s">
        <v>381</v>
      </c>
      <c r="F621" s="325" t="s">
        <v>381</v>
      </c>
      <c r="G621" s="325" t="s">
        <v>381</v>
      </c>
      <c r="H621" s="325" t="s">
        <v>381</v>
      </c>
      <c r="I621" s="325" t="s">
        <v>381</v>
      </c>
      <c r="J621" s="325" t="s">
        <v>381</v>
      </c>
      <c r="K621" s="325" t="s">
        <v>381</v>
      </c>
      <c r="L621" s="325" t="s">
        <v>52</v>
      </c>
      <c r="M621" s="325" t="s">
        <v>381</v>
      </c>
      <c r="N621" s="325" t="s">
        <v>381</v>
      </c>
      <c r="O621" s="325" t="s">
        <v>381</v>
      </c>
      <c r="P621" s="325" t="s">
        <v>381</v>
      </c>
      <c r="Q621" s="325" t="s">
        <v>52</v>
      </c>
      <c r="R621" s="325" t="s">
        <v>381</v>
      </c>
      <c r="S621" s="325" t="s">
        <v>381</v>
      </c>
      <c r="T621" s="325" t="s">
        <v>52</v>
      </c>
      <c r="U621" s="459" t="s">
        <v>52</v>
      </c>
      <c r="V621" s="333" t="s">
        <v>381</v>
      </c>
      <c r="W621" s="323" t="s">
        <v>52</v>
      </c>
      <c r="X621" s="325" t="s">
        <v>52</v>
      </c>
      <c r="Y621" s="325" t="s">
        <v>381</v>
      </c>
      <c r="Z621" s="325" t="s">
        <v>381</v>
      </c>
      <c r="AA621" s="325" t="s">
        <v>52</v>
      </c>
      <c r="AB621" s="325" t="s">
        <v>52</v>
      </c>
      <c r="AC621" s="325" t="s">
        <v>381</v>
      </c>
      <c r="AD621" s="325" t="s">
        <v>381</v>
      </c>
      <c r="AE621" s="325" t="s">
        <v>381</v>
      </c>
      <c r="AF621" s="325" t="s">
        <v>52</v>
      </c>
      <c r="AG621" s="325" t="s">
        <v>381</v>
      </c>
      <c r="AH621" s="325" t="s">
        <v>52</v>
      </c>
      <c r="AI621" s="325" t="s">
        <v>381</v>
      </c>
      <c r="AJ621" s="325" t="s">
        <v>52</v>
      </c>
      <c r="AK621" s="325" t="s">
        <v>52</v>
      </c>
      <c r="AL621" s="325" t="s">
        <v>381</v>
      </c>
      <c r="AM621" s="325" t="s">
        <v>52</v>
      </c>
      <c r="AN621" s="325" t="s">
        <v>381</v>
      </c>
      <c r="AO621" s="325" t="s">
        <v>381</v>
      </c>
      <c r="AP621" s="325" t="s">
        <v>52</v>
      </c>
      <c r="AQ621" s="325" t="s">
        <v>52</v>
      </c>
      <c r="AR621" s="325" t="s">
        <v>381</v>
      </c>
      <c r="AS621" s="325" t="s">
        <v>381</v>
      </c>
      <c r="AT621" s="325" t="s">
        <v>381</v>
      </c>
    </row>
    <row r="622" spans="1:46" ht="15">
      <c r="A622" s="446" t="s">
        <v>542</v>
      </c>
      <c r="B622" s="560">
        <f>C622/D622</f>
        <v>0.41666666666666669</v>
      </c>
      <c r="C622" s="375">
        <f t="shared" si="293"/>
        <v>15</v>
      </c>
      <c r="D622" s="388">
        <f t="shared" si="296"/>
        <v>36</v>
      </c>
      <c r="E622" s="325" t="s">
        <v>381</v>
      </c>
      <c r="F622" s="325" t="s">
        <v>381</v>
      </c>
      <c r="G622" s="325" t="s">
        <v>381</v>
      </c>
      <c r="H622" s="325" t="s">
        <v>52</v>
      </c>
      <c r="I622" s="325" t="s">
        <v>52</v>
      </c>
      <c r="J622" s="325" t="s">
        <v>381</v>
      </c>
      <c r="K622" s="325" t="s">
        <v>381</v>
      </c>
      <c r="L622" s="325" t="s">
        <v>381</v>
      </c>
      <c r="M622" s="325" t="s">
        <v>381</v>
      </c>
      <c r="N622" s="325" t="s">
        <v>52</v>
      </c>
      <c r="O622" s="325" t="s">
        <v>52</v>
      </c>
      <c r="P622" s="325" t="s">
        <v>52</v>
      </c>
      <c r="Q622" s="325" t="s">
        <v>381</v>
      </c>
      <c r="R622" s="325" t="s">
        <v>52</v>
      </c>
      <c r="S622" s="325" t="s">
        <v>52</v>
      </c>
      <c r="T622" s="325" t="s">
        <v>381</v>
      </c>
      <c r="U622" s="459" t="s">
        <v>381</v>
      </c>
      <c r="V622" s="333" t="s">
        <v>52</v>
      </c>
      <c r="W622" s="323" t="s">
        <v>381</v>
      </c>
      <c r="X622" s="325" t="s">
        <v>381</v>
      </c>
      <c r="Y622" s="325" t="s">
        <v>52</v>
      </c>
      <c r="Z622" s="325" t="s">
        <v>52</v>
      </c>
      <c r="AA622" s="325" t="s">
        <v>381</v>
      </c>
      <c r="AB622" s="325" t="s">
        <v>381</v>
      </c>
      <c r="AC622" s="325" t="s">
        <v>52</v>
      </c>
      <c r="AD622" s="325" t="s">
        <v>381</v>
      </c>
      <c r="AE622" s="325" t="s">
        <v>52</v>
      </c>
      <c r="AF622" s="325" t="s">
        <v>381</v>
      </c>
      <c r="AG622" s="325" t="s">
        <v>381</v>
      </c>
      <c r="AH622" s="325" t="s">
        <v>381</v>
      </c>
      <c r="AI622" s="325" t="s">
        <v>52</v>
      </c>
      <c r="AJ622" s="325" t="s">
        <v>381</v>
      </c>
      <c r="AK622" s="325" t="s">
        <v>381</v>
      </c>
      <c r="AL622" s="325" t="s">
        <v>52</v>
      </c>
      <c r="AM622" s="325" t="s">
        <v>381</v>
      </c>
      <c r="AN622" s="325" t="s">
        <v>381</v>
      </c>
      <c r="AO622" s="325" t="s">
        <v>52</v>
      </c>
      <c r="AP622" s="325" t="s">
        <v>381</v>
      </c>
      <c r="AQ622" s="325" t="s">
        <v>381</v>
      </c>
      <c r="AR622" s="325" t="s">
        <v>381</v>
      </c>
      <c r="AS622" s="325" t="s">
        <v>381</v>
      </c>
      <c r="AT622" s="325" t="s">
        <v>381</v>
      </c>
    </row>
    <row r="623" spans="1:46" ht="20.25" customHeight="1">
      <c r="A623" s="618" t="s">
        <v>135</v>
      </c>
      <c r="B623" s="383"/>
      <c r="C623" s="383"/>
      <c r="D623" s="384"/>
      <c r="E623" s="383"/>
      <c r="F623" s="443" t="str" cm="1">
        <f t="array" ref="F623">IF(COUNTIF(F624:F626,"Yes")&lt;1,"Don't Know",_xlfn.IFS(F624="Yes",$A624,F625="Yes",$A625,F626="Yes",$A626))</f>
        <v>Don't Know</v>
      </c>
      <c r="G623" s="443" t="str" cm="1">
        <f t="array" ref="G623">IF(COUNTIF(G624:G626,"Yes")&lt;1,"Don't Know",_xlfn.IFS(G624="Yes",$A624,G625="Yes",$A625,G626="Yes",$A626))</f>
        <v>No facilities included</v>
      </c>
      <c r="H623" s="443" t="str" cm="1">
        <f t="array" ref="H623">IF(COUNTIF(H624:H626,"Yes")&lt;1,"Don't Know",_xlfn.IFS(H624="Yes",$A624,H625="Yes",$A625,H626="Yes",$A626))</f>
        <v>No facilities included</v>
      </c>
      <c r="I623" s="443" t="str" cm="1">
        <f t="array" ref="I623">IF(COUNTIF(I624:I626,"Yes")&lt;1,"Don't Know",_xlfn.IFS(I624="Yes",$A624,I625="Yes",$A625,I626="Yes",$A626))</f>
        <v>No facilities included</v>
      </c>
      <c r="J623" s="443" t="str" cm="1">
        <f t="array" ref="J623">IF(COUNTIF(J624:J626,"Yes")&lt;1,"Don't Know",_xlfn.IFS(J624="Yes",$A624,J625="Yes",$A625,J626="Yes",$A626))</f>
        <v>All facilities included</v>
      </c>
      <c r="K623" s="443" t="str" cm="1">
        <f t="array" ref="K623">IF(COUNTIF(K624:K626,"Yes")&lt;1,"Don't Know",_xlfn.IFS(K624="Yes",$A624,K625="Yes",$A625,K626="Yes",$A626))</f>
        <v>Some facilities included</v>
      </c>
      <c r="L623" s="443" t="str" cm="1">
        <f t="array" ref="L623">IF(COUNTIF(L624:L626,"Yes")&lt;1,"Don't Know",_xlfn.IFS(L624="Yes",$A624,L625="Yes",$A625,L626="Yes",$A626))</f>
        <v>No facilities included</v>
      </c>
      <c r="M623" s="443" t="str" cm="1">
        <f t="array" ref="M623">IF(COUNTIF(M624:M626,"Yes")&lt;1,"Don't Know",_xlfn.IFS(M624="Yes",$A624,M625="Yes",$A625,M626="Yes",$A626))</f>
        <v>All facilities included</v>
      </c>
      <c r="N623" s="443" t="str" cm="1">
        <f t="array" ref="N623">IF(COUNTIF(N624:N626,"Yes")&lt;1,"Don't Know",_xlfn.IFS(N624="Yes",$A624,N625="Yes",$A625,N626="Yes",$A626))</f>
        <v>No facilities included</v>
      </c>
      <c r="O623" s="443" t="str" cm="1">
        <f t="array" ref="O623">IF(COUNTIF(O624:O626,"Yes")&lt;1,"Don't Know",_xlfn.IFS(O624="Yes",$A624,O625="Yes",$A625,O626="Yes",$A626))</f>
        <v>No facilities included</v>
      </c>
      <c r="P623" s="443" t="str" cm="1">
        <f t="array" ref="P623">IF(COUNTIF(P624:P626,"Yes")&lt;1,"Don't Know",_xlfn.IFS(P624="Yes",$A624,P625="Yes",$A625,P626="Yes",$A626))</f>
        <v>No facilities included</v>
      </c>
      <c r="Q623" s="443" t="str" cm="1">
        <f t="array" ref="Q623">IF(COUNTIF(Q624:Q626,"Yes")&lt;1,"Don't Know",_xlfn.IFS(Q624="Yes",$A624,Q625="Yes",$A625,Q626="Yes",$A626))</f>
        <v>All facilities included</v>
      </c>
      <c r="R623" s="443" t="str" cm="1">
        <f t="array" ref="R623">IF(COUNTIF(R624:R626,"Yes")&lt;1,"Don't Know",_xlfn.IFS(R624="Yes",$A624,R625="Yes",$A625,R626="Yes",$A626))</f>
        <v>No facilities included</v>
      </c>
      <c r="S623" s="443" t="str" cm="1">
        <f t="array" ref="S623">IF(COUNTIF(S624:S626,"Yes")&lt;1,"Don't Know",_xlfn.IFS(S624="Yes",$A624,S625="Yes",$A625,S626="Yes",$A626))</f>
        <v>No facilities included</v>
      </c>
      <c r="T623" s="443" t="str" cm="1">
        <f t="array" ref="T623">IF(COUNTIF(T624:T626,"Yes")&lt;1,"Don't Know",_xlfn.IFS(T624="Yes",$A624,T625="Yes",$A625,T626="Yes",$A626))</f>
        <v>No facilities included</v>
      </c>
      <c r="U623" s="443" t="str" cm="1">
        <f t="array" ref="U623">IF(COUNTIF(U624:U626,"Yes")&lt;1,"Don't Know",_xlfn.IFS(U624="Yes",$A624,U625="Yes",$A625,U626="Yes",$A626))</f>
        <v>No facilities included</v>
      </c>
      <c r="V623" s="443" t="str" cm="1">
        <f t="array" ref="V623">IF(COUNTIF(V624:V626,"Yes")&lt;1,"Don't Know",_xlfn.IFS(V624="Yes",$A624,V625="Yes",$A625,V626="Yes",$A626))</f>
        <v>No facilities included</v>
      </c>
      <c r="W623" s="443" t="str" cm="1">
        <f t="array" ref="W623">IF(COUNTIF(W624:W626,"Yes")&lt;1,"Don't Know",_xlfn.IFS(W624="Yes",$A624,W625="Yes",$A625,W626="Yes",$A626))</f>
        <v>No facilities included</v>
      </c>
      <c r="X623" s="443" t="str" cm="1">
        <f t="array" ref="X623">IF(COUNTIF(X624:X626,"Yes")&lt;1,"Don't Know",_xlfn.IFS(X624="Yes",$A624,X625="Yes",$A625,X626="Yes",$A626))</f>
        <v>Some facilities included</v>
      </c>
      <c r="Y623" s="443" t="str" cm="1">
        <f t="array" ref="Y623">IF(COUNTIF(Y624:Y626,"Yes")&lt;1,"Don't Know",_xlfn.IFS(Y624="Yes",$A624,Y625="Yes",$A625,Y626="Yes",$A626))</f>
        <v>No facilities included</v>
      </c>
      <c r="Z623" s="443" t="str" cm="1">
        <f t="array" ref="Z623">IF(COUNTIF(Z624:Z626,"Yes")&lt;1,"Don't Know",_xlfn.IFS(Z624="Yes",$A624,Z625="Yes",$A625,Z626="Yes",$A626))</f>
        <v>Some facilities included</v>
      </c>
      <c r="AA623" s="443" t="str" cm="1">
        <f t="array" ref="AA623">IF(COUNTIF(AA624:AA626,"Yes")&lt;1,"Don't Know",_xlfn.IFS(AA624="Yes",$A624,AA625="Yes",$A625,AA626="Yes",$A626))</f>
        <v>No facilities included</v>
      </c>
      <c r="AB623" s="443" t="str" cm="1">
        <f t="array" ref="AB623">IF(COUNTIF(AB624:AB626,"Yes")&lt;1,"Don't Know",_xlfn.IFS(AB624="Yes",$A624,AB625="Yes",$A625,AB626="Yes",$A626))</f>
        <v>Some facilities included</v>
      </c>
      <c r="AC623" s="443" t="str" cm="1">
        <f t="array" ref="AC623">IF(COUNTIF(AC624:AC626,"Yes")&lt;1,"Don't Know",_xlfn.IFS(AC624="Yes",$A624,AC625="Yes",$A625,AC626="Yes",$A626))</f>
        <v>No facilities included</v>
      </c>
      <c r="AD623" s="443" t="str" cm="1">
        <f t="array" ref="AD623">IF(COUNTIF(AD624:AD626,"Yes")&lt;1,"Don't Know",_xlfn.IFS(AD624="Yes",$A624,AD625="Yes",$A625,AD626="Yes",$A626))</f>
        <v>Don't Know</v>
      </c>
      <c r="AE623" s="443" t="str" cm="1">
        <f t="array" ref="AE623">IF(COUNTIF(AE624:AE626,"Yes")&lt;1,"Don't Know",_xlfn.IFS(AE624="Yes",$A624,AE625="Yes",$A625,AE626="Yes",$A626))</f>
        <v>No facilities included</v>
      </c>
      <c r="AF623" s="443" t="str" cm="1">
        <f t="array" ref="AF623">IF(COUNTIF(AF624:AF626,"Yes")&lt;1,"Don't Know",_xlfn.IFS(AF624="Yes",$A624,AF625="Yes",$A625,AF626="Yes",$A626))</f>
        <v>Some facilities included</v>
      </c>
      <c r="AG623" s="443" t="str" cm="1">
        <f t="array" ref="AG623">IF(COUNTIF(AG624:AG626,"Yes")&lt;1,"Don't Know",_xlfn.IFS(AG624="Yes",$A624,AG625="Yes",$A625,AG626="Yes",$A626))</f>
        <v>No facilities included</v>
      </c>
      <c r="AH623" s="443" t="str" cm="1">
        <f t="array" ref="AH623">IF(COUNTIF(AH624:AH626,"Yes")&lt;1,"Don't Know",_xlfn.IFS(AH624="Yes",$A624,AH625="Yes",$A625,AH626="Yes",$A626))</f>
        <v>Some facilities included</v>
      </c>
      <c r="AI623" s="443" t="str" cm="1">
        <f t="array" ref="AI623">IF(COUNTIF(AI624:AI626,"Yes")&lt;1,"Don't Know",_xlfn.IFS(AI624="Yes",$A624,AI625="Yes",$A625,AI626="Yes",$A626))</f>
        <v>No facilities included</v>
      </c>
      <c r="AJ623" s="443" t="str" cm="1">
        <f t="array" ref="AJ623">IF(COUNTIF(AJ624:AJ626,"Yes")&lt;1,"Don't Know",_xlfn.IFS(AJ624="Yes",$A624,AJ625="Yes",$A625,AJ626="Yes",$A626))</f>
        <v>Don't Know</v>
      </c>
      <c r="AK623" s="443" t="str" cm="1">
        <f t="array" ref="AK623">IF(COUNTIF(AK624:AK626,"Yes")&lt;1,"Don't Know",_xlfn.IFS(AK624="Yes",$A624,AK625="Yes",$A625,AK626="Yes",$A626))</f>
        <v>No facilities included</v>
      </c>
      <c r="AL623" s="443" t="str" cm="1">
        <f t="array" ref="AL623">IF(COUNTIF(AL624:AL626,"Yes")&lt;1,"Don't Know",_xlfn.IFS(AL624="Yes",$A624,AL625="Yes",$A625,AL626="Yes",$A626))</f>
        <v>No facilities included</v>
      </c>
      <c r="AM623" s="443" t="str" cm="1">
        <f t="array" ref="AM623">IF(COUNTIF(AM624:AM626,"Yes")&lt;1,"Don't Know",_xlfn.IFS(AM624="Yes",$A624,AM625="Yes",$A625,AM626="Yes",$A626))</f>
        <v>No facilities included</v>
      </c>
      <c r="AN623" s="443" t="str" cm="1">
        <f t="array" ref="AN623">IF(COUNTIF(AN624:AN626,"Yes")&lt;1,"Don't Know",_xlfn.IFS(AN624="Yes",$A624,AN625="Yes",$A625,AN626="Yes",$A626))</f>
        <v>Don't Know</v>
      </c>
      <c r="AO623" s="443" t="str" cm="1">
        <f t="array" ref="AO623">IF(COUNTIF(AO624:AO626,"Yes")&lt;1,"Don't Know",_xlfn.IFS(AO624="Yes",$A624,AO625="Yes",$A625,AO626="Yes",$A626))</f>
        <v>No facilities included</v>
      </c>
      <c r="AP623" s="443" t="str" cm="1">
        <f t="array" ref="AP623">IF(COUNTIF(AP624:AP626,"Yes")&lt;1,"Don't Know",_xlfn.IFS(AP624="Yes",$A624,AP625="Yes",$A625,AP626="Yes",$A626))</f>
        <v>Some facilities included</v>
      </c>
      <c r="AQ623" s="443" t="str" cm="1">
        <f t="array" ref="AQ623">IF(COUNTIF(AQ624:AQ626,"Yes")&lt;1,"Don't Know",_xlfn.IFS(AQ624="Yes",$A624,AQ625="Yes",$A625,AQ626="Yes",$A626))</f>
        <v>No facilities included</v>
      </c>
      <c r="AR623" s="443" t="str" cm="1">
        <f t="array" ref="AR623">IF(COUNTIF(AR624:AR626,"Yes")&lt;1,"Don't Know",_xlfn.IFS(AR624="Yes",$A624,AR625="Yes",$A625,AR626="Yes",$A626))</f>
        <v>Don't Know</v>
      </c>
      <c r="AS623" s="443" t="str" cm="1">
        <f t="array" ref="AS623">IF(COUNTIF(AS624:AS626,"Yes")&lt;1,"Don't Know",_xlfn.IFS(AS624="Yes",$A624,AS625="Yes",$A625,AS626="Yes",$A626))</f>
        <v>All facilities included</v>
      </c>
      <c r="AT623" s="443" t="str" cm="1">
        <f t="array" ref="AT623">IF(COUNTIF(AT624:AT626,"Yes")&lt;1,"Don't Know",_xlfn.IFS(AT624="Yes",$A624,AT625="Yes",$A625,AT626="Yes",$A626))</f>
        <v>Some facilities included</v>
      </c>
    </row>
    <row r="624" spans="1:46" ht="15">
      <c r="A624" s="446" t="s">
        <v>540</v>
      </c>
      <c r="B624" s="560">
        <f>C624/D624</f>
        <v>0.1111111111111111</v>
      </c>
      <c r="C624" s="375">
        <f t="shared" si="293"/>
        <v>4</v>
      </c>
      <c r="D624" s="388">
        <f>SUM($C$624:$C$626)</f>
        <v>36</v>
      </c>
      <c r="E624" s="325" t="s">
        <v>381</v>
      </c>
      <c r="F624" s="325" t="s">
        <v>381</v>
      </c>
      <c r="G624" s="325" t="s">
        <v>381</v>
      </c>
      <c r="H624" s="325" t="s">
        <v>381</v>
      </c>
      <c r="I624" s="325" t="s">
        <v>381</v>
      </c>
      <c r="J624" s="325" t="s">
        <v>52</v>
      </c>
      <c r="K624" s="325" t="s">
        <v>381</v>
      </c>
      <c r="L624" s="325" t="s">
        <v>381</v>
      </c>
      <c r="M624" s="325" t="s">
        <v>52</v>
      </c>
      <c r="N624" s="325" t="s">
        <v>381</v>
      </c>
      <c r="O624" s="325" t="s">
        <v>381</v>
      </c>
      <c r="P624" s="325" t="s">
        <v>381</v>
      </c>
      <c r="Q624" s="325" t="s">
        <v>52</v>
      </c>
      <c r="R624" s="325" t="s">
        <v>381</v>
      </c>
      <c r="S624" s="325" t="s">
        <v>381</v>
      </c>
      <c r="T624" s="325" t="s">
        <v>381</v>
      </c>
      <c r="U624" s="459" t="s">
        <v>381</v>
      </c>
      <c r="V624" s="333" t="s">
        <v>381</v>
      </c>
      <c r="W624" s="323" t="s">
        <v>381</v>
      </c>
      <c r="X624" s="325" t="s">
        <v>381</v>
      </c>
      <c r="Y624" s="325" t="s">
        <v>381</v>
      </c>
      <c r="Z624" s="325" t="s">
        <v>381</v>
      </c>
      <c r="AA624" s="325" t="s">
        <v>381</v>
      </c>
      <c r="AB624" s="325" t="s">
        <v>381</v>
      </c>
      <c r="AC624" s="325" t="s">
        <v>381</v>
      </c>
      <c r="AD624" s="325" t="s">
        <v>381</v>
      </c>
      <c r="AE624" s="325" t="s">
        <v>381</v>
      </c>
      <c r="AF624" s="325" t="s">
        <v>381</v>
      </c>
      <c r="AG624" s="325" t="s">
        <v>381</v>
      </c>
      <c r="AH624" s="325" t="s">
        <v>381</v>
      </c>
      <c r="AI624" s="325" t="s">
        <v>381</v>
      </c>
      <c r="AJ624" s="325" t="s">
        <v>381</v>
      </c>
      <c r="AK624" s="325" t="s">
        <v>381</v>
      </c>
      <c r="AL624" s="325" t="s">
        <v>381</v>
      </c>
      <c r="AM624" s="325" t="s">
        <v>381</v>
      </c>
      <c r="AN624" s="325" t="s">
        <v>381</v>
      </c>
      <c r="AO624" s="325" t="s">
        <v>381</v>
      </c>
      <c r="AP624" s="325" t="s">
        <v>381</v>
      </c>
      <c r="AQ624" s="325" t="s">
        <v>381</v>
      </c>
      <c r="AR624" s="325" t="s">
        <v>381</v>
      </c>
      <c r="AS624" s="325" t="s">
        <v>52</v>
      </c>
      <c r="AT624" s="325" t="s">
        <v>381</v>
      </c>
    </row>
    <row r="625" spans="1:46" ht="15">
      <c r="A625" s="446" t="s">
        <v>541</v>
      </c>
      <c r="B625" s="560">
        <f>C625/D625</f>
        <v>0.22222222222222221</v>
      </c>
      <c r="C625" s="375">
        <f t="shared" si="293"/>
        <v>8</v>
      </c>
      <c r="D625" s="388">
        <f t="shared" ref="D625:D626" si="297">SUM($C$624:$C$626)</f>
        <v>36</v>
      </c>
      <c r="E625" s="325" t="s">
        <v>381</v>
      </c>
      <c r="F625" s="325" t="s">
        <v>381</v>
      </c>
      <c r="G625" s="325" t="s">
        <v>381</v>
      </c>
      <c r="H625" s="325" t="s">
        <v>381</v>
      </c>
      <c r="I625" s="325" t="s">
        <v>381</v>
      </c>
      <c r="J625" s="325" t="s">
        <v>381</v>
      </c>
      <c r="K625" s="325" t="s">
        <v>52</v>
      </c>
      <c r="L625" s="325" t="s">
        <v>381</v>
      </c>
      <c r="M625" s="325" t="s">
        <v>381</v>
      </c>
      <c r="N625" s="325" t="s">
        <v>381</v>
      </c>
      <c r="O625" s="325" t="s">
        <v>381</v>
      </c>
      <c r="P625" s="325" t="s">
        <v>381</v>
      </c>
      <c r="Q625" s="325" t="s">
        <v>381</v>
      </c>
      <c r="R625" s="325" t="s">
        <v>381</v>
      </c>
      <c r="S625" s="325" t="s">
        <v>381</v>
      </c>
      <c r="T625" s="325" t="s">
        <v>381</v>
      </c>
      <c r="U625" s="459" t="s">
        <v>381</v>
      </c>
      <c r="V625" s="333" t="s">
        <v>381</v>
      </c>
      <c r="W625" s="323" t="s">
        <v>381</v>
      </c>
      <c r="X625" s="325" t="s">
        <v>52</v>
      </c>
      <c r="Y625" s="325" t="s">
        <v>381</v>
      </c>
      <c r="Z625" s="325" t="s">
        <v>52</v>
      </c>
      <c r="AA625" s="325" t="s">
        <v>381</v>
      </c>
      <c r="AB625" s="325" t="s">
        <v>52</v>
      </c>
      <c r="AC625" s="325" t="s">
        <v>381</v>
      </c>
      <c r="AD625" s="325" t="s">
        <v>381</v>
      </c>
      <c r="AE625" s="325" t="s">
        <v>381</v>
      </c>
      <c r="AF625" s="325" t="s">
        <v>52</v>
      </c>
      <c r="AG625" s="325" t="s">
        <v>381</v>
      </c>
      <c r="AH625" s="325" t="s">
        <v>52</v>
      </c>
      <c r="AI625" s="325" t="s">
        <v>381</v>
      </c>
      <c r="AJ625" s="325" t="s">
        <v>381</v>
      </c>
      <c r="AK625" s="325" t="s">
        <v>381</v>
      </c>
      <c r="AL625" s="325" t="s">
        <v>381</v>
      </c>
      <c r="AM625" s="325" t="s">
        <v>381</v>
      </c>
      <c r="AN625" s="325" t="s">
        <v>381</v>
      </c>
      <c r="AO625" s="325" t="s">
        <v>381</v>
      </c>
      <c r="AP625" s="325" t="s">
        <v>52</v>
      </c>
      <c r="AQ625" s="325" t="s">
        <v>381</v>
      </c>
      <c r="AR625" s="325" t="s">
        <v>381</v>
      </c>
      <c r="AS625" s="325" t="s">
        <v>381</v>
      </c>
      <c r="AT625" s="325" t="s">
        <v>52</v>
      </c>
    </row>
    <row r="626" spans="1:46" ht="15">
      <c r="A626" s="446" t="s">
        <v>542</v>
      </c>
      <c r="B626" s="560">
        <f>C626/D626</f>
        <v>0.66666666666666663</v>
      </c>
      <c r="C626" s="375">
        <f t="shared" si="293"/>
        <v>24</v>
      </c>
      <c r="D626" s="388">
        <f t="shared" si="297"/>
        <v>36</v>
      </c>
      <c r="E626" s="325" t="s">
        <v>381</v>
      </c>
      <c r="F626" s="325" t="s">
        <v>381</v>
      </c>
      <c r="G626" s="325" t="s">
        <v>52</v>
      </c>
      <c r="H626" s="325" t="s">
        <v>52</v>
      </c>
      <c r="I626" s="325" t="s">
        <v>52</v>
      </c>
      <c r="J626" s="325" t="s">
        <v>381</v>
      </c>
      <c r="K626" s="325" t="s">
        <v>381</v>
      </c>
      <c r="L626" s="325" t="s">
        <v>52</v>
      </c>
      <c r="M626" s="325" t="s">
        <v>381</v>
      </c>
      <c r="N626" s="325" t="s">
        <v>52</v>
      </c>
      <c r="O626" s="325" t="s">
        <v>52</v>
      </c>
      <c r="P626" s="325" t="s">
        <v>52</v>
      </c>
      <c r="Q626" s="325" t="s">
        <v>381</v>
      </c>
      <c r="R626" s="325" t="s">
        <v>52</v>
      </c>
      <c r="S626" s="325" t="s">
        <v>52</v>
      </c>
      <c r="T626" s="325" t="s">
        <v>52</v>
      </c>
      <c r="U626" s="459" t="s">
        <v>52</v>
      </c>
      <c r="V626" s="333" t="s">
        <v>52</v>
      </c>
      <c r="W626" s="323" t="s">
        <v>52</v>
      </c>
      <c r="X626" s="325" t="s">
        <v>381</v>
      </c>
      <c r="Y626" s="325" t="s">
        <v>52</v>
      </c>
      <c r="Z626" s="325" t="s">
        <v>381</v>
      </c>
      <c r="AA626" s="325" t="s">
        <v>52</v>
      </c>
      <c r="AB626" s="325" t="s">
        <v>381</v>
      </c>
      <c r="AC626" s="325" t="s">
        <v>52</v>
      </c>
      <c r="AD626" s="325" t="s">
        <v>381</v>
      </c>
      <c r="AE626" s="325" t="s">
        <v>52</v>
      </c>
      <c r="AF626" s="325" t="s">
        <v>381</v>
      </c>
      <c r="AG626" s="325" t="s">
        <v>52</v>
      </c>
      <c r="AH626" s="325" t="s">
        <v>381</v>
      </c>
      <c r="AI626" s="325" t="s">
        <v>52</v>
      </c>
      <c r="AJ626" s="325" t="s">
        <v>381</v>
      </c>
      <c r="AK626" s="325" t="s">
        <v>52</v>
      </c>
      <c r="AL626" s="325" t="s">
        <v>52</v>
      </c>
      <c r="AM626" s="325" t="s">
        <v>52</v>
      </c>
      <c r="AN626" s="325" t="s">
        <v>381</v>
      </c>
      <c r="AO626" s="325" t="s">
        <v>52</v>
      </c>
      <c r="AP626" s="325" t="s">
        <v>381</v>
      </c>
      <c r="AQ626" s="325" t="s">
        <v>52</v>
      </c>
      <c r="AR626" s="325" t="s">
        <v>381</v>
      </c>
      <c r="AS626" s="325" t="s">
        <v>381</v>
      </c>
      <c r="AT626" s="325" t="s">
        <v>381</v>
      </c>
    </row>
    <row r="627" spans="1:46" ht="15">
      <c r="A627" s="608" t="s">
        <v>543</v>
      </c>
      <c r="B627" s="535"/>
      <c r="C627" s="535"/>
      <c r="D627" s="536"/>
      <c r="E627" s="535"/>
      <c r="F627" s="443" t="str" cm="1">
        <f t="array" ref="F627">IF(COUNTIF(F628:F632,"Yes")&lt;1,"Don't Know",_xlfn.IFS(F628="Yes",$A628,F629="Yes",$A629,F630="Yes",$A630,F631="Yes",$A631,F632="Yes",$A632))</f>
        <v>Most electronic </v>
      </c>
      <c r="G627" s="443" t="str" cm="1">
        <f t="array" ref="G627">IF(COUNTIF(G628:G632,"Yes")&lt;1,"Don't Know",_xlfn.IFS(G628="Yes",$A628,G629="Yes",$A629,G630="Yes",$A630,G631="Yes",$A631,G632="Yes",$A632))</f>
        <v>No electronic </v>
      </c>
      <c r="H627" s="443" t="str" cm="1">
        <f t="array" ref="H627">IF(COUNTIF(H628:H632,"Yes")&lt;1,"Don't Know",_xlfn.IFS(H628="Yes",$A628,H629="Yes",$A629,H630="Yes",$A630,H631="Yes",$A631,H632="Yes",$A632))</f>
        <v>All electronic </v>
      </c>
      <c r="I627" s="443" t="str" cm="1">
        <f t="array" ref="I627">IF(COUNTIF(I628:I632,"Yes")&lt;1,"Don't Know",_xlfn.IFS(I628="Yes",$A628,I629="Yes",$A629,I630="Yes",$A630,I631="Yes",$A631,I632="Yes",$A632))</f>
        <v>No electronic </v>
      </c>
      <c r="J627" s="443" t="str" cm="1">
        <f t="array" ref="J627">IF(COUNTIF(J628:J632,"Yes")&lt;1,"Don't Know",_xlfn.IFS(J628="Yes",$A628,J629="Yes",$A629,J630="Yes",$A630,J631="Yes",$A631,J632="Yes",$A632))</f>
        <v>Some electronic </v>
      </c>
      <c r="K627" s="443" t="str" cm="1">
        <f t="array" ref="K627">IF(COUNTIF(K628:K632,"Yes")&lt;1,"Don't Know",_xlfn.IFS(K628="Yes",$A628,K629="Yes",$A629,K630="Yes",$A630,K631="Yes",$A631,K632="Yes",$A632))</f>
        <v>Most electronic </v>
      </c>
      <c r="L627" s="443" t="str" cm="1">
        <f t="array" ref="L627">IF(COUNTIF(L628:L632,"Yes")&lt;1,"Don't Know",_xlfn.IFS(L628="Yes",$A628,L629="Yes",$A629,L630="Yes",$A630,L631="Yes",$A631,L632="Yes",$A632))</f>
        <v>All electronic </v>
      </c>
      <c r="M627" s="443" t="str" cm="1">
        <f t="array" ref="M627">IF(COUNTIF(M628:M632,"Yes")&lt;1,"Don't Know",_xlfn.IFS(M628="Yes",$A628,M629="Yes",$A629,M630="Yes",$A630,M631="Yes",$A631,M632="Yes",$A632))</f>
        <v>Most electronic </v>
      </c>
      <c r="N627" s="443" t="str" cm="1">
        <f t="array" ref="N627">IF(COUNTIF(N628:N632,"Yes")&lt;1,"Don't Know",_xlfn.IFS(N628="Yes",$A628,N629="Yes",$A629,N630="Yes",$A630,N631="Yes",$A631,N632="Yes",$A632))</f>
        <v>Most electronic </v>
      </c>
      <c r="O627" s="443" t="str" cm="1">
        <f t="array" ref="O627">IF(COUNTIF(O628:O632,"Yes")&lt;1,"Don't Know",_xlfn.IFS(O628="Yes",$A628,O629="Yes",$A629,O630="Yes",$A630,O631="Yes",$A631,O632="Yes",$A632))</f>
        <v>Most electronic </v>
      </c>
      <c r="P627" s="443" t="str" cm="1">
        <f t="array" ref="P627">IF(COUNTIF(P628:P632,"Yes")&lt;1,"Don't Know",_xlfn.IFS(P628="Yes",$A628,P629="Yes",$A629,P630="Yes",$A630,P631="Yes",$A631,P632="Yes",$A632))</f>
        <v>All electronic </v>
      </c>
      <c r="Q627" s="443" t="str" cm="1">
        <f t="array" ref="Q627">IF(COUNTIF(Q628:Q632,"Yes")&lt;1,"Don't Know",_xlfn.IFS(Q628="Yes",$A628,Q629="Yes",$A629,Q630="Yes",$A630,Q631="Yes",$A631,Q632="Yes",$A632))</f>
        <v>Some electronic </v>
      </c>
      <c r="R627" s="443" t="str" cm="1">
        <f t="array" ref="R627">IF(COUNTIF(R628:R632,"Yes")&lt;1,"Don't Know",_xlfn.IFS(R628="Yes",$A628,R629="Yes",$A629,R630="Yes",$A630,R631="Yes",$A631,R632="Yes",$A632))</f>
        <v>Most electronic </v>
      </c>
      <c r="S627" s="443" t="str" cm="1">
        <f t="array" ref="S627">IF(COUNTIF(S628:S632,"Yes")&lt;1,"Don't Know",_xlfn.IFS(S628="Yes",$A628,S629="Yes",$A629,S630="Yes",$A630,S631="Yes",$A631,S632="Yes",$A632))</f>
        <v>All electronic </v>
      </c>
      <c r="T627" s="443" t="str" cm="1">
        <f t="array" ref="T627">IF(COUNTIF(T628:T632,"Yes")&lt;1,"Don't Know",_xlfn.IFS(T628="Yes",$A628,T629="Yes",$A629,T630="Yes",$A630,T631="Yes",$A631,T632="Yes",$A632))</f>
        <v>Most electronic </v>
      </c>
      <c r="U627" s="443" t="str" cm="1">
        <f t="array" ref="U627">IF(COUNTIF(U628:U632,"Yes")&lt;1,"Don't Know",_xlfn.IFS(U628="Yes",$A628,U629="Yes",$A629,U630="Yes",$A630,U631="Yes",$A631,U632="Yes",$A632))</f>
        <v>Few electronic </v>
      </c>
      <c r="V627" s="443" t="str" cm="1">
        <f t="array" ref="V627">IF(COUNTIF(V628:V632,"Yes")&lt;1,"Don't Know",_xlfn.IFS(V628="Yes",$A628,V629="Yes",$A629,V630="Yes",$A630,V631="Yes",$A631,V632="Yes",$A632))</f>
        <v>Most electronic </v>
      </c>
      <c r="W627" s="443" t="str" cm="1">
        <f t="array" ref="W627">IF(COUNTIF(W628:W632,"Yes")&lt;1,"Don't Know",_xlfn.IFS(W628="Yes",$A628,W629="Yes",$A629,W630="Yes",$A630,W631="Yes",$A631,W632="Yes",$A632))</f>
        <v>Most electronic </v>
      </c>
      <c r="X627" s="443" t="str" cm="1">
        <f t="array" ref="X627">IF(COUNTIF(X628:X632,"Yes")&lt;1,"Don't Know",_xlfn.IFS(X628="Yes",$A628,X629="Yes",$A629,X630="Yes",$A630,X631="Yes",$A631,X632="Yes",$A632))</f>
        <v>Some electronic </v>
      </c>
      <c r="Y627" s="443" t="str" cm="1">
        <f t="array" ref="Y627">IF(COUNTIF(Y628:Y632,"Yes")&lt;1,"Don't Know",_xlfn.IFS(Y628="Yes",$A628,Y629="Yes",$A629,Y630="Yes",$A630,Y631="Yes",$A631,Y632="Yes",$A632))</f>
        <v>Some electronic </v>
      </c>
      <c r="Z627" s="443" t="str" cm="1">
        <f t="array" ref="Z627">IF(COUNTIF(Z628:Z632,"Yes")&lt;1,"Don't Know",_xlfn.IFS(Z628="Yes",$A628,Z629="Yes",$A629,Z630="Yes",$A630,Z631="Yes",$A631,Z632="Yes",$A632))</f>
        <v>Few electronic </v>
      </c>
      <c r="AA627" s="443" t="str" cm="1">
        <f t="array" ref="AA627">IF(COUNTIF(AA628:AA632,"Yes")&lt;1,"Don't Know",_xlfn.IFS(AA628="Yes",$A628,AA629="Yes",$A629,AA630="Yes",$A630,AA631="Yes",$A631,AA632="Yes",$A632))</f>
        <v>Few electronic </v>
      </c>
      <c r="AB627" s="443" t="str" cm="1">
        <f t="array" ref="AB627">IF(COUNTIF(AB628:AB632,"Yes")&lt;1,"Don't Know",_xlfn.IFS(AB628="Yes",$A628,AB629="Yes",$A629,AB630="Yes",$A630,AB631="Yes",$A631,AB632="Yes",$A632))</f>
        <v>Some electronic </v>
      </c>
      <c r="AC627" s="443" t="str" cm="1">
        <f t="array" ref="AC627">IF(COUNTIF(AC628:AC632,"Yes")&lt;1,"Don't Know",_xlfn.IFS(AC628="Yes",$A628,AC629="Yes",$A629,AC630="Yes",$A630,AC631="Yes",$A631,AC632="Yes",$A632))</f>
        <v>Most electronic </v>
      </c>
      <c r="AD627" s="443" t="str" cm="1">
        <f t="array" ref="AD627">IF(COUNTIF(AD628:AD632,"Yes")&lt;1,"Don't Know",_xlfn.IFS(AD628="Yes",$A628,AD629="Yes",$A629,AD630="Yes",$A630,AD631="Yes",$A631,AD632="Yes",$A632))</f>
        <v>Don't Know</v>
      </c>
      <c r="AE627" s="443" t="str" cm="1">
        <f t="array" ref="AE627">IF(COUNTIF(AE628:AE632,"Yes")&lt;1,"Don't Know",_xlfn.IFS(AE628="Yes",$A628,AE629="Yes",$A629,AE630="Yes",$A630,AE631="Yes",$A631,AE632="Yes",$A632))</f>
        <v>Most electronic </v>
      </c>
      <c r="AF627" s="443" t="str" cm="1">
        <f t="array" ref="AF627">IF(COUNTIF(AF628:AF632,"Yes")&lt;1,"Don't Know",_xlfn.IFS(AF628="Yes",$A628,AF629="Yes",$A629,AF630="Yes",$A630,AF631="Yes",$A631,AF632="Yes",$A632))</f>
        <v>Some electronic </v>
      </c>
      <c r="AG627" s="443" t="str" cm="1">
        <f t="array" ref="AG627">IF(COUNTIF(AG628:AG632,"Yes")&lt;1,"Don't Know",_xlfn.IFS(AG628="Yes",$A628,AG629="Yes",$A629,AG630="Yes",$A630,AG631="Yes",$A631,AG632="Yes",$A632))</f>
        <v>Some electronic </v>
      </c>
      <c r="AH627" s="443" t="str" cm="1">
        <f t="array" ref="AH627">IF(COUNTIF(AH628:AH632,"Yes")&lt;1,"Don't Know",_xlfn.IFS(AH628="Yes",$A628,AH629="Yes",$A629,AH630="Yes",$A630,AH631="Yes",$A631,AH632="Yes",$A632))</f>
        <v>Some electronic </v>
      </c>
      <c r="AI627" s="443" t="str" cm="1">
        <f t="array" ref="AI627">IF(COUNTIF(AI628:AI632,"Yes")&lt;1,"Don't Know",_xlfn.IFS(AI628="Yes",$A628,AI629="Yes",$A629,AI630="Yes",$A630,AI631="Yes",$A631,AI632="Yes",$A632))</f>
        <v>Some electronic </v>
      </c>
      <c r="AJ627" s="443" t="str" cm="1">
        <f t="array" ref="AJ627">IF(COUNTIF(AJ628:AJ632,"Yes")&lt;1,"Don't Know",_xlfn.IFS(AJ628="Yes",$A628,AJ629="Yes",$A629,AJ630="Yes",$A630,AJ631="Yes",$A631,AJ632="Yes",$A632))</f>
        <v>All electronic </v>
      </c>
      <c r="AK627" s="443" t="str" cm="1">
        <f t="array" ref="AK627">IF(COUNTIF(AK628:AK632,"Yes")&lt;1,"Don't Know",_xlfn.IFS(AK628="Yes",$A628,AK629="Yes",$A629,AK630="Yes",$A630,AK631="Yes",$A631,AK632="Yes",$A632))</f>
        <v>All electronic </v>
      </c>
      <c r="AL627" s="443" t="str" cm="1">
        <f t="array" ref="AL627">IF(COUNTIF(AL628:AL632,"Yes")&lt;1,"Don't Know",_xlfn.IFS(AL628="Yes",$A628,AL629="Yes",$A629,AL630="Yes",$A630,AL631="Yes",$A631,AL632="Yes",$A632))</f>
        <v>All electronic </v>
      </c>
      <c r="AM627" s="443" t="str" cm="1">
        <f t="array" ref="AM627">IF(COUNTIF(AM628:AM632,"Yes")&lt;1,"Don't Know",_xlfn.IFS(AM628="Yes",$A628,AM629="Yes",$A629,AM630="Yes",$A630,AM631="Yes",$A631,AM632="Yes",$A632))</f>
        <v>No electronic </v>
      </c>
      <c r="AN627" s="443" t="str" cm="1">
        <f t="array" ref="AN627">IF(COUNTIF(AN628:AN632,"Yes")&lt;1,"Don't Know",_xlfn.IFS(AN628="Yes",$A628,AN629="Yes",$A629,AN630="Yes",$A630,AN631="Yes",$A631,AN632="Yes",$A632))</f>
        <v>Don't Know</v>
      </c>
      <c r="AO627" s="443" t="str" cm="1">
        <f t="array" ref="AO627">IF(COUNTIF(AO628:AO632,"Yes")&lt;1,"Don't Know",_xlfn.IFS(AO628="Yes",$A628,AO629="Yes",$A629,AO630="Yes",$A630,AO631="Yes",$A631,AO632="Yes",$A632))</f>
        <v>All electronic </v>
      </c>
      <c r="AP627" s="443" t="str" cm="1">
        <f t="array" ref="AP627">IF(COUNTIF(AP628:AP632,"Yes")&lt;1,"Don't Know",_xlfn.IFS(AP628="Yes",$A628,AP629="Yes",$A629,AP630="Yes",$A630,AP631="Yes",$A631,AP632="Yes",$A632))</f>
        <v>Most electronic </v>
      </c>
      <c r="AQ627" s="443" t="str" cm="1">
        <f t="array" ref="AQ627">IF(COUNTIF(AQ628:AQ632,"Yes")&lt;1,"Don't Know",_xlfn.IFS(AQ628="Yes",$A628,AQ629="Yes",$A629,AQ630="Yes",$A630,AQ631="Yes",$A631,AQ632="Yes",$A632))</f>
        <v>Most electronic </v>
      </c>
      <c r="AR627" s="443" t="str" cm="1">
        <f t="array" ref="AR627">IF(COUNTIF(AR628:AR632,"Yes")&lt;1,"Don't Know",_xlfn.IFS(AR628="Yes",$A628,AR629="Yes",$A629,AR630="Yes",$A630,AR631="Yes",$A631,AR632="Yes",$A632))</f>
        <v>Don't Know</v>
      </c>
      <c r="AS627" s="443" t="str" cm="1">
        <f t="array" ref="AS627">IF(COUNTIF(AS628:AS632,"Yes")&lt;1,"Don't Know",_xlfn.IFS(AS628="Yes",$A628,AS629="Yes",$A629,AS630="Yes",$A630,AS631="Yes",$A631,AS632="Yes",$A632))</f>
        <v>Some electronic </v>
      </c>
      <c r="AT627" s="443" t="str" cm="1">
        <f t="array" ref="AT627">IF(COUNTIF(AT628:AT632,"Yes")&lt;1,"Don't Know",_xlfn.IFS(AT628="Yes",$A628,AT629="Yes",$A629,AT630="Yes",$A630,AT631="Yes",$A631,AT632="Yes",$A632))</f>
        <v>All electronic </v>
      </c>
    </row>
    <row r="628" spans="1:46" ht="15">
      <c r="A628" s="446" t="s">
        <v>544</v>
      </c>
      <c r="B628" s="556">
        <v>0.23684210526315788</v>
      </c>
      <c r="C628" s="375">
        <v>9</v>
      </c>
      <c r="D628" s="388">
        <f>SUM($C$628:$C$632)</f>
        <v>38</v>
      </c>
      <c r="E628" s="325" t="s">
        <v>381</v>
      </c>
      <c r="F628" s="325" t="s">
        <v>381</v>
      </c>
      <c r="G628" s="325" t="s">
        <v>381</v>
      </c>
      <c r="H628" s="325" t="s">
        <v>52</v>
      </c>
      <c r="I628" s="325" t="s">
        <v>381</v>
      </c>
      <c r="J628" s="325" t="s">
        <v>381</v>
      </c>
      <c r="K628" s="325" t="s">
        <v>381</v>
      </c>
      <c r="L628" s="325" t="s">
        <v>52</v>
      </c>
      <c r="M628" s="325" t="s">
        <v>381</v>
      </c>
      <c r="N628" s="325" t="s">
        <v>381</v>
      </c>
      <c r="O628" s="325" t="s">
        <v>381</v>
      </c>
      <c r="P628" s="325" t="s">
        <v>52</v>
      </c>
      <c r="Q628" s="325" t="s">
        <v>381</v>
      </c>
      <c r="R628" s="325" t="s">
        <v>381</v>
      </c>
      <c r="S628" s="325" t="s">
        <v>52</v>
      </c>
      <c r="T628" s="325" t="s">
        <v>381</v>
      </c>
      <c r="U628" s="459" t="s">
        <v>381</v>
      </c>
      <c r="V628" s="333" t="s">
        <v>381</v>
      </c>
      <c r="W628" s="323" t="s">
        <v>381</v>
      </c>
      <c r="X628" s="325" t="s">
        <v>381</v>
      </c>
      <c r="Y628" s="325" t="s">
        <v>381</v>
      </c>
      <c r="Z628" s="325" t="s">
        <v>381</v>
      </c>
      <c r="AA628" s="325" t="s">
        <v>381</v>
      </c>
      <c r="AB628" s="325" t="s">
        <v>381</v>
      </c>
      <c r="AC628" s="325" t="s">
        <v>381</v>
      </c>
      <c r="AD628" s="325" t="s">
        <v>381</v>
      </c>
      <c r="AE628" s="325" t="s">
        <v>381</v>
      </c>
      <c r="AF628" s="325" t="s">
        <v>381</v>
      </c>
      <c r="AG628" s="325" t="s">
        <v>381</v>
      </c>
      <c r="AH628" s="325" t="s">
        <v>381</v>
      </c>
      <c r="AI628" s="325" t="s">
        <v>381</v>
      </c>
      <c r="AJ628" s="325" t="s">
        <v>52</v>
      </c>
      <c r="AK628" s="325" t="s">
        <v>52</v>
      </c>
      <c r="AL628" s="325" t="s">
        <v>52</v>
      </c>
      <c r="AM628" s="325" t="s">
        <v>381</v>
      </c>
      <c r="AN628" s="325" t="s">
        <v>381</v>
      </c>
      <c r="AO628" s="325" t="s">
        <v>52</v>
      </c>
      <c r="AP628" s="325" t="s">
        <v>381</v>
      </c>
      <c r="AQ628" s="325" t="s">
        <v>381</v>
      </c>
      <c r="AR628" s="325" t="s">
        <v>381</v>
      </c>
      <c r="AS628" s="325" t="s">
        <v>381</v>
      </c>
      <c r="AT628" s="325" t="s">
        <v>52</v>
      </c>
    </row>
    <row r="629" spans="1:46" ht="15">
      <c r="A629" s="446" t="s">
        <v>545</v>
      </c>
      <c r="B629" s="556">
        <v>0.34210526315789475</v>
      </c>
      <c r="C629" s="375">
        <v>13</v>
      </c>
      <c r="D629" s="388">
        <f t="shared" ref="D629:D632" si="298">SUM($C$628:$C$632)</f>
        <v>38</v>
      </c>
      <c r="E629" s="325" t="s">
        <v>381</v>
      </c>
      <c r="F629" s="325" t="s">
        <v>52</v>
      </c>
      <c r="G629" s="325" t="s">
        <v>381</v>
      </c>
      <c r="H629" s="325" t="s">
        <v>381</v>
      </c>
      <c r="I629" s="325" t="s">
        <v>381</v>
      </c>
      <c r="J629" s="325" t="s">
        <v>381</v>
      </c>
      <c r="K629" s="325" t="s">
        <v>52</v>
      </c>
      <c r="L629" s="325" t="s">
        <v>381</v>
      </c>
      <c r="M629" s="325" t="s">
        <v>52</v>
      </c>
      <c r="N629" s="325" t="s">
        <v>52</v>
      </c>
      <c r="O629" s="325" t="s">
        <v>52</v>
      </c>
      <c r="P629" s="325" t="s">
        <v>381</v>
      </c>
      <c r="Q629" s="325" t="s">
        <v>381</v>
      </c>
      <c r="R629" s="325" t="s">
        <v>52</v>
      </c>
      <c r="S629" s="325" t="s">
        <v>381</v>
      </c>
      <c r="T629" s="325" t="s">
        <v>52</v>
      </c>
      <c r="U629" s="459" t="s">
        <v>381</v>
      </c>
      <c r="V629" s="333" t="s">
        <v>52</v>
      </c>
      <c r="W629" s="323" t="s">
        <v>52</v>
      </c>
      <c r="X629" s="325" t="s">
        <v>381</v>
      </c>
      <c r="Y629" s="325" t="s">
        <v>381</v>
      </c>
      <c r="Z629" s="325" t="s">
        <v>381</v>
      </c>
      <c r="AA629" s="325" t="s">
        <v>381</v>
      </c>
      <c r="AB629" s="325" t="s">
        <v>381</v>
      </c>
      <c r="AC629" s="325" t="s">
        <v>52</v>
      </c>
      <c r="AD629" s="325" t="s">
        <v>381</v>
      </c>
      <c r="AE629" s="325" t="s">
        <v>52</v>
      </c>
      <c r="AF629" s="325" t="s">
        <v>381</v>
      </c>
      <c r="AG629" s="325" t="s">
        <v>381</v>
      </c>
      <c r="AH629" s="325" t="s">
        <v>381</v>
      </c>
      <c r="AI629" s="325" t="s">
        <v>381</v>
      </c>
      <c r="AJ629" s="325" t="s">
        <v>381</v>
      </c>
      <c r="AK629" s="325" t="s">
        <v>381</v>
      </c>
      <c r="AL629" s="325" t="s">
        <v>381</v>
      </c>
      <c r="AM629" s="325" t="s">
        <v>381</v>
      </c>
      <c r="AN629" s="325" t="s">
        <v>381</v>
      </c>
      <c r="AO629" s="325" t="s">
        <v>381</v>
      </c>
      <c r="AP629" s="325" t="s">
        <v>52</v>
      </c>
      <c r="AQ629" s="325" t="s">
        <v>52</v>
      </c>
      <c r="AR629" s="325" t="s">
        <v>381</v>
      </c>
      <c r="AS629" s="325" t="s">
        <v>381</v>
      </c>
      <c r="AT629" s="325" t="s">
        <v>381</v>
      </c>
    </row>
    <row r="630" spans="1:46" ht="15">
      <c r="A630" s="446" t="s">
        <v>546</v>
      </c>
      <c r="B630" s="556">
        <v>0.26315789473684209</v>
      </c>
      <c r="C630" s="375">
        <v>10</v>
      </c>
      <c r="D630" s="388">
        <f t="shared" si="298"/>
        <v>38</v>
      </c>
      <c r="E630" s="325" t="s">
        <v>381</v>
      </c>
      <c r="F630" s="325" t="s">
        <v>381</v>
      </c>
      <c r="G630" s="325" t="s">
        <v>381</v>
      </c>
      <c r="H630" s="325" t="s">
        <v>381</v>
      </c>
      <c r="I630" s="325" t="s">
        <v>381</v>
      </c>
      <c r="J630" s="325" t="s">
        <v>52</v>
      </c>
      <c r="K630" s="325" t="s">
        <v>381</v>
      </c>
      <c r="L630" s="325" t="s">
        <v>381</v>
      </c>
      <c r="M630" s="325" t="s">
        <v>381</v>
      </c>
      <c r="N630" s="325" t="s">
        <v>381</v>
      </c>
      <c r="O630" s="325" t="s">
        <v>381</v>
      </c>
      <c r="P630" s="325" t="s">
        <v>381</v>
      </c>
      <c r="Q630" s="325" t="s">
        <v>52</v>
      </c>
      <c r="R630" s="325" t="s">
        <v>381</v>
      </c>
      <c r="S630" s="325" t="s">
        <v>381</v>
      </c>
      <c r="T630" s="325" t="s">
        <v>381</v>
      </c>
      <c r="U630" s="459" t="s">
        <v>381</v>
      </c>
      <c r="V630" s="333" t="s">
        <v>381</v>
      </c>
      <c r="W630" s="323" t="s">
        <v>381</v>
      </c>
      <c r="X630" s="325" t="s">
        <v>52</v>
      </c>
      <c r="Y630" s="325" t="s">
        <v>52</v>
      </c>
      <c r="Z630" s="325" t="s">
        <v>381</v>
      </c>
      <c r="AA630" s="325" t="s">
        <v>381</v>
      </c>
      <c r="AB630" s="325" t="s">
        <v>52</v>
      </c>
      <c r="AC630" s="325" t="s">
        <v>381</v>
      </c>
      <c r="AD630" s="325" t="s">
        <v>381</v>
      </c>
      <c r="AE630" s="325" t="s">
        <v>381</v>
      </c>
      <c r="AF630" s="325" t="s">
        <v>52</v>
      </c>
      <c r="AG630" s="325" t="s">
        <v>52</v>
      </c>
      <c r="AH630" s="325" t="s">
        <v>52</v>
      </c>
      <c r="AI630" s="325" t="s">
        <v>52</v>
      </c>
      <c r="AJ630" s="325" t="s">
        <v>381</v>
      </c>
      <c r="AK630" s="325" t="s">
        <v>381</v>
      </c>
      <c r="AL630" s="325" t="s">
        <v>381</v>
      </c>
      <c r="AM630" s="325" t="s">
        <v>381</v>
      </c>
      <c r="AN630" s="325" t="s">
        <v>381</v>
      </c>
      <c r="AO630" s="325" t="s">
        <v>381</v>
      </c>
      <c r="AP630" s="325" t="s">
        <v>381</v>
      </c>
      <c r="AQ630" s="325" t="s">
        <v>381</v>
      </c>
      <c r="AR630" s="325" t="s">
        <v>381</v>
      </c>
      <c r="AS630" s="325" t="s">
        <v>52</v>
      </c>
      <c r="AT630" s="325" t="s">
        <v>381</v>
      </c>
    </row>
    <row r="631" spans="1:46" ht="15">
      <c r="A631" s="446" t="s">
        <v>547</v>
      </c>
      <c r="B631" s="556">
        <v>7.8947368421052627E-2</v>
      </c>
      <c r="C631" s="375">
        <v>3</v>
      </c>
      <c r="D631" s="388">
        <f t="shared" si="298"/>
        <v>38</v>
      </c>
      <c r="E631" s="325" t="s">
        <v>381</v>
      </c>
      <c r="F631" s="325" t="s">
        <v>381</v>
      </c>
      <c r="G631" s="325" t="s">
        <v>381</v>
      </c>
      <c r="H631" s="325" t="s">
        <v>381</v>
      </c>
      <c r="I631" s="325" t="s">
        <v>381</v>
      </c>
      <c r="J631" s="325" t="s">
        <v>381</v>
      </c>
      <c r="K631" s="325" t="s">
        <v>381</v>
      </c>
      <c r="L631" s="325" t="s">
        <v>381</v>
      </c>
      <c r="M631" s="325" t="s">
        <v>381</v>
      </c>
      <c r="N631" s="325" t="s">
        <v>381</v>
      </c>
      <c r="O631" s="325" t="s">
        <v>381</v>
      </c>
      <c r="P631" s="325" t="s">
        <v>381</v>
      </c>
      <c r="Q631" s="325" t="s">
        <v>381</v>
      </c>
      <c r="R631" s="325" t="s">
        <v>381</v>
      </c>
      <c r="S631" s="325" t="s">
        <v>381</v>
      </c>
      <c r="T631" s="325" t="s">
        <v>381</v>
      </c>
      <c r="U631" s="459" t="s">
        <v>52</v>
      </c>
      <c r="V631" s="333" t="s">
        <v>381</v>
      </c>
      <c r="W631" s="323" t="s">
        <v>381</v>
      </c>
      <c r="X631" s="325" t="s">
        <v>381</v>
      </c>
      <c r="Y631" s="325" t="s">
        <v>381</v>
      </c>
      <c r="Z631" s="325" t="s">
        <v>52</v>
      </c>
      <c r="AA631" s="325" t="s">
        <v>52</v>
      </c>
      <c r="AB631" s="325" t="s">
        <v>381</v>
      </c>
      <c r="AC631" s="325" t="s">
        <v>381</v>
      </c>
      <c r="AD631" s="325" t="s">
        <v>381</v>
      </c>
      <c r="AE631" s="325" t="s">
        <v>381</v>
      </c>
      <c r="AF631" s="325" t="s">
        <v>381</v>
      </c>
      <c r="AG631" s="325" t="s">
        <v>381</v>
      </c>
      <c r="AH631" s="325" t="s">
        <v>381</v>
      </c>
      <c r="AI631" s="325" t="s">
        <v>381</v>
      </c>
      <c r="AJ631" s="325" t="s">
        <v>381</v>
      </c>
      <c r="AK631" s="325" t="s">
        <v>381</v>
      </c>
      <c r="AL631" s="325" t="s">
        <v>381</v>
      </c>
      <c r="AM631" s="325" t="s">
        <v>381</v>
      </c>
      <c r="AN631" s="325" t="s">
        <v>381</v>
      </c>
      <c r="AO631" s="325" t="s">
        <v>381</v>
      </c>
      <c r="AP631" s="325" t="s">
        <v>381</v>
      </c>
      <c r="AQ631" s="325" t="s">
        <v>381</v>
      </c>
      <c r="AR631" s="325" t="s">
        <v>381</v>
      </c>
      <c r="AS631" s="325" t="s">
        <v>381</v>
      </c>
      <c r="AT631" s="325" t="s">
        <v>381</v>
      </c>
    </row>
    <row r="632" spans="1:46" ht="15">
      <c r="A632" s="446" t="s">
        <v>548</v>
      </c>
      <c r="B632" s="556">
        <v>7.8947368421052627E-2</v>
      </c>
      <c r="C632" s="375">
        <v>3</v>
      </c>
      <c r="D632" s="388">
        <f t="shared" si="298"/>
        <v>38</v>
      </c>
      <c r="E632" s="325" t="s">
        <v>381</v>
      </c>
      <c r="F632" s="325" t="s">
        <v>381</v>
      </c>
      <c r="G632" s="325" t="s">
        <v>52</v>
      </c>
      <c r="H632" s="325" t="s">
        <v>381</v>
      </c>
      <c r="I632" s="325" t="s">
        <v>52</v>
      </c>
      <c r="J632" s="325" t="s">
        <v>381</v>
      </c>
      <c r="K632" s="325" t="s">
        <v>381</v>
      </c>
      <c r="L632" s="325" t="s">
        <v>381</v>
      </c>
      <c r="M632" s="325" t="s">
        <v>381</v>
      </c>
      <c r="N632" s="325" t="s">
        <v>381</v>
      </c>
      <c r="O632" s="325" t="s">
        <v>381</v>
      </c>
      <c r="P632" s="325" t="s">
        <v>381</v>
      </c>
      <c r="Q632" s="325" t="s">
        <v>381</v>
      </c>
      <c r="R632" s="325" t="s">
        <v>381</v>
      </c>
      <c r="S632" s="325" t="s">
        <v>381</v>
      </c>
      <c r="T632" s="325" t="s">
        <v>381</v>
      </c>
      <c r="U632" s="459" t="s">
        <v>381</v>
      </c>
      <c r="V632" s="333" t="s">
        <v>381</v>
      </c>
      <c r="W632" s="323" t="s">
        <v>381</v>
      </c>
      <c r="X632" s="325" t="s">
        <v>381</v>
      </c>
      <c r="Y632" s="325" t="s">
        <v>381</v>
      </c>
      <c r="Z632" s="325" t="s">
        <v>381</v>
      </c>
      <c r="AA632" s="325" t="s">
        <v>381</v>
      </c>
      <c r="AB632" s="325" t="s">
        <v>381</v>
      </c>
      <c r="AC632" s="325" t="s">
        <v>381</v>
      </c>
      <c r="AD632" s="325" t="s">
        <v>381</v>
      </c>
      <c r="AE632" s="325" t="s">
        <v>381</v>
      </c>
      <c r="AF632" s="325" t="s">
        <v>381</v>
      </c>
      <c r="AG632" s="325" t="s">
        <v>381</v>
      </c>
      <c r="AH632" s="325" t="s">
        <v>381</v>
      </c>
      <c r="AI632" s="325" t="s">
        <v>381</v>
      </c>
      <c r="AJ632" s="325" t="s">
        <v>381</v>
      </c>
      <c r="AK632" s="325" t="s">
        <v>381</v>
      </c>
      <c r="AL632" s="325" t="s">
        <v>381</v>
      </c>
      <c r="AM632" s="325" t="s">
        <v>52</v>
      </c>
      <c r="AN632" s="325" t="s">
        <v>381</v>
      </c>
      <c r="AO632" s="325" t="s">
        <v>381</v>
      </c>
      <c r="AP632" s="325" t="s">
        <v>381</v>
      </c>
      <c r="AQ632" s="325" t="s">
        <v>381</v>
      </c>
      <c r="AR632" s="325" t="s">
        <v>381</v>
      </c>
      <c r="AS632" s="325" t="s">
        <v>381</v>
      </c>
      <c r="AT632" s="325" t="s">
        <v>381</v>
      </c>
    </row>
    <row r="633" spans="1:46" ht="15">
      <c r="A633" s="608" t="s">
        <v>549</v>
      </c>
      <c r="B633" s="520"/>
      <c r="C633" s="432"/>
      <c r="D633" s="433"/>
      <c r="E633" s="432"/>
      <c r="F633" s="432"/>
      <c r="G633" s="432"/>
      <c r="H633" s="432"/>
      <c r="I633" s="432"/>
      <c r="J633" s="432"/>
      <c r="K633" s="432"/>
      <c r="L633" s="432"/>
      <c r="M633" s="432"/>
      <c r="N633" s="619"/>
      <c r="O633" s="432"/>
      <c r="P633" s="619"/>
      <c r="Q633" s="432"/>
      <c r="R633" s="432"/>
      <c r="S633" s="619"/>
      <c r="T633" s="432"/>
      <c r="U633" s="432"/>
      <c r="V633" s="620"/>
      <c r="W633" s="432"/>
      <c r="X633" s="432"/>
      <c r="Y633" s="432"/>
      <c r="Z633" s="432"/>
      <c r="AA633" s="432"/>
      <c r="AB633" s="432"/>
      <c r="AC633" s="432"/>
      <c r="AD633" s="432"/>
      <c r="AE633" s="434"/>
      <c r="AF633" s="432"/>
      <c r="AG633" s="432"/>
      <c r="AH633" s="432"/>
      <c r="AI633" s="619"/>
      <c r="AJ633" s="432"/>
      <c r="AK633" s="432"/>
      <c r="AL633" s="432"/>
      <c r="AM633" s="432"/>
      <c r="AN633" s="432"/>
      <c r="AO633" s="432"/>
      <c r="AP633" s="432"/>
      <c r="AQ633" s="432"/>
      <c r="AR633" s="619"/>
      <c r="AS633" s="619"/>
      <c r="AT633" s="619"/>
    </row>
    <row r="634" spans="1:46" ht="15">
      <c r="A634" s="617" t="s">
        <v>550</v>
      </c>
      <c r="B634" s="443"/>
      <c r="C634" s="443"/>
      <c r="D634" s="444"/>
      <c r="E634" s="443"/>
      <c r="F634" s="443"/>
      <c r="G634" s="443"/>
      <c r="H634" s="443"/>
      <c r="I634" s="443"/>
      <c r="J634" s="443"/>
      <c r="K634" s="443"/>
      <c r="L634" s="443"/>
      <c r="M634" s="443"/>
      <c r="N634" s="443"/>
      <c r="O634" s="443"/>
      <c r="P634" s="443"/>
      <c r="Q634" s="443"/>
      <c r="R634" s="443"/>
      <c r="S634" s="443"/>
      <c r="T634" s="443"/>
      <c r="U634" s="443"/>
      <c r="V634" s="444"/>
      <c r="W634" s="443"/>
      <c r="X634" s="443"/>
      <c r="Y634" s="443"/>
      <c r="Z634" s="443"/>
      <c r="AA634" s="443"/>
      <c r="AB634" s="443"/>
      <c r="AC634" s="443"/>
      <c r="AD634" s="443"/>
      <c r="AE634" s="445"/>
      <c r="AF634" s="443"/>
      <c r="AG634" s="443"/>
      <c r="AH634" s="443"/>
      <c r="AI634" s="443"/>
      <c r="AJ634" s="443"/>
      <c r="AK634" s="443"/>
      <c r="AL634" s="443"/>
      <c r="AM634" s="443"/>
      <c r="AN634" s="443"/>
      <c r="AO634" s="443"/>
      <c r="AP634" s="443"/>
      <c r="AQ634" s="443"/>
      <c r="AR634" s="443"/>
      <c r="AS634" s="443"/>
      <c r="AT634" s="443"/>
    </row>
    <row r="635" spans="1:46" ht="14.25" customHeight="1">
      <c r="A635" s="621" t="s">
        <v>551</v>
      </c>
      <c r="B635" s="622"/>
      <c r="C635" s="623"/>
      <c r="D635" s="873" cm="1">
        <f t="array" ref="D635">SUMPRODUCT(--((E635:AT635&lt;&gt;"N/A")+(E636:AT636&lt;&gt;"N/A")&gt;0))</f>
        <v>31</v>
      </c>
      <c r="E635" s="624" t="s">
        <v>101</v>
      </c>
      <c r="F635" s="625">
        <v>0</v>
      </c>
      <c r="G635" s="625">
        <v>0</v>
      </c>
      <c r="H635" s="625">
        <v>0</v>
      </c>
      <c r="I635" s="625" t="s">
        <v>101</v>
      </c>
      <c r="J635" s="625">
        <v>0</v>
      </c>
      <c r="K635" s="625">
        <v>0</v>
      </c>
      <c r="L635" s="625">
        <v>0</v>
      </c>
      <c r="M635" s="625">
        <v>1</v>
      </c>
      <c r="N635" s="625">
        <v>0</v>
      </c>
      <c r="O635" s="625">
        <v>0.2424242424242424</v>
      </c>
      <c r="P635" s="625">
        <v>0.4523076923076923</v>
      </c>
      <c r="Q635" s="625">
        <v>0</v>
      </c>
      <c r="R635" s="625">
        <v>0.33333333333333331</v>
      </c>
      <c r="S635" s="625">
        <v>0.66666666666666663</v>
      </c>
      <c r="T635" s="625">
        <v>0.25</v>
      </c>
      <c r="U635" s="626">
        <v>0</v>
      </c>
      <c r="V635" s="627" t="s">
        <v>101</v>
      </c>
      <c r="W635" s="624" t="s">
        <v>101</v>
      </c>
      <c r="X635" s="625" t="s">
        <v>101</v>
      </c>
      <c r="Y635" s="625" t="s">
        <v>101</v>
      </c>
      <c r="Z635" s="625">
        <v>0</v>
      </c>
      <c r="AA635" s="625">
        <v>0</v>
      </c>
      <c r="AB635" s="625">
        <v>0.33333333333333331</v>
      </c>
      <c r="AC635" s="625">
        <v>0</v>
      </c>
      <c r="AD635" s="625" t="s">
        <v>101</v>
      </c>
      <c r="AE635" s="625">
        <v>0</v>
      </c>
      <c r="AF635" s="625">
        <v>0</v>
      </c>
      <c r="AG635" s="625">
        <v>0</v>
      </c>
      <c r="AH635" s="625">
        <v>0.27083333333333331</v>
      </c>
      <c r="AI635" s="625" t="s">
        <v>101</v>
      </c>
      <c r="AJ635" s="625" t="s">
        <v>101</v>
      </c>
      <c r="AK635" s="625">
        <v>0</v>
      </c>
      <c r="AL635" s="625">
        <v>0</v>
      </c>
      <c r="AM635" s="625">
        <v>0</v>
      </c>
      <c r="AN635" s="625" t="s">
        <v>101</v>
      </c>
      <c r="AO635" s="625">
        <v>0</v>
      </c>
      <c r="AP635" s="625">
        <v>0.25</v>
      </c>
      <c r="AQ635" s="625">
        <v>0</v>
      </c>
      <c r="AR635" s="625" t="s">
        <v>101</v>
      </c>
      <c r="AS635" s="625">
        <v>0</v>
      </c>
      <c r="AT635" s="625" t="s">
        <v>101</v>
      </c>
    </row>
    <row r="636" spans="1:46" ht="14.25" customHeight="1">
      <c r="A636" s="628" t="s">
        <v>552</v>
      </c>
      <c r="B636" s="629"/>
      <c r="C636" s="629"/>
      <c r="D636" s="877"/>
      <c r="E636" s="630" t="s">
        <v>101</v>
      </c>
      <c r="F636" s="625" t="s">
        <v>101</v>
      </c>
      <c r="G636" s="625" t="s">
        <v>101</v>
      </c>
      <c r="H636" s="625" t="s">
        <v>101</v>
      </c>
      <c r="I636" s="625" t="s">
        <v>101</v>
      </c>
      <c r="J636" s="625" t="s">
        <v>101</v>
      </c>
      <c r="K636" s="625" t="s">
        <v>101</v>
      </c>
      <c r="L636" s="625" t="s">
        <v>101</v>
      </c>
      <c r="M636" s="625" t="s">
        <v>101</v>
      </c>
      <c r="N636" s="625" t="s">
        <v>101</v>
      </c>
      <c r="O636" s="625" t="s">
        <v>101</v>
      </c>
      <c r="P636" s="625" t="s">
        <v>101</v>
      </c>
      <c r="Q636" s="625" t="s">
        <v>101</v>
      </c>
      <c r="R636" s="625" t="s">
        <v>101</v>
      </c>
      <c r="S636" s="625">
        <v>0.75</v>
      </c>
      <c r="T636" s="625" t="s">
        <v>101</v>
      </c>
      <c r="U636" s="626" t="s">
        <v>101</v>
      </c>
      <c r="V636" s="627" t="s">
        <v>101</v>
      </c>
      <c r="W636" s="624" t="s">
        <v>101</v>
      </c>
      <c r="X636" s="625">
        <v>8.3333333333333329E-2</v>
      </c>
      <c r="Y636" s="625" t="s">
        <v>101</v>
      </c>
      <c r="Z636" s="625" t="s">
        <v>101</v>
      </c>
      <c r="AA636" s="625">
        <v>0</v>
      </c>
      <c r="AB636" s="625" t="s">
        <v>101</v>
      </c>
      <c r="AC636" s="625" t="s">
        <v>101</v>
      </c>
      <c r="AD636" s="625" t="s">
        <v>101</v>
      </c>
      <c r="AE636" s="625" t="s">
        <v>101</v>
      </c>
      <c r="AF636" s="625" t="s">
        <v>101</v>
      </c>
      <c r="AG636" s="625" t="s">
        <v>101</v>
      </c>
      <c r="AH636" s="625" t="s">
        <v>101</v>
      </c>
      <c r="AI636" s="625" t="s">
        <v>101</v>
      </c>
      <c r="AJ636" s="625" t="s">
        <v>101</v>
      </c>
      <c r="AK636" s="625" t="s">
        <v>101</v>
      </c>
      <c r="AL636" s="625" t="s">
        <v>101</v>
      </c>
      <c r="AM636" s="625" t="s">
        <v>101</v>
      </c>
      <c r="AN636" s="625" t="s">
        <v>101</v>
      </c>
      <c r="AO636" s="625" t="s">
        <v>101</v>
      </c>
      <c r="AP636" s="625" t="s">
        <v>101</v>
      </c>
      <c r="AQ636" s="625" t="s">
        <v>101</v>
      </c>
      <c r="AR636" s="625" t="s">
        <v>101</v>
      </c>
      <c r="AS636" s="625" t="s">
        <v>101</v>
      </c>
      <c r="AT636" s="625" t="s">
        <v>101</v>
      </c>
    </row>
    <row r="637" spans="1:46" ht="17.25" customHeight="1">
      <c r="A637" s="631" t="s">
        <v>553</v>
      </c>
      <c r="B637" s="632"/>
      <c r="C637" s="629"/>
      <c r="D637" s="633">
        <f>COUNTIF(E637:AT637,"&lt;&gt;N/A")</f>
        <v>25</v>
      </c>
      <c r="E637" s="300" t="s">
        <v>101</v>
      </c>
      <c r="F637" s="625">
        <v>0.66666666666666663</v>
      </c>
      <c r="G637" s="625" t="s">
        <v>101</v>
      </c>
      <c r="H637" s="625">
        <v>0</v>
      </c>
      <c r="I637" s="625" t="s">
        <v>101</v>
      </c>
      <c r="J637" s="625">
        <v>0</v>
      </c>
      <c r="K637" s="625">
        <v>0</v>
      </c>
      <c r="L637" s="625">
        <v>0</v>
      </c>
      <c r="M637" s="625">
        <v>0.66666666666666663</v>
      </c>
      <c r="N637" s="625">
        <v>0</v>
      </c>
      <c r="O637" s="625">
        <v>0.1818181818181818</v>
      </c>
      <c r="P637" s="625" t="s">
        <v>101</v>
      </c>
      <c r="Q637" s="625">
        <v>0</v>
      </c>
      <c r="R637" s="625">
        <v>8.3333333333333329E-2</v>
      </c>
      <c r="S637" s="625" t="s">
        <v>101</v>
      </c>
      <c r="T637" s="625">
        <v>0</v>
      </c>
      <c r="U637" s="626" t="s">
        <v>101</v>
      </c>
      <c r="V637" s="627" t="s">
        <v>101</v>
      </c>
      <c r="W637" s="624" t="s">
        <v>101</v>
      </c>
      <c r="X637" s="625">
        <v>0</v>
      </c>
      <c r="Y637" s="625" t="s">
        <v>101</v>
      </c>
      <c r="Z637" s="625">
        <v>0</v>
      </c>
      <c r="AA637" s="625">
        <v>0</v>
      </c>
      <c r="AB637" s="625">
        <v>0</v>
      </c>
      <c r="AC637" s="625">
        <v>0.41666666666666669</v>
      </c>
      <c r="AD637" s="625" t="s">
        <v>101</v>
      </c>
      <c r="AE637" s="625">
        <v>0</v>
      </c>
      <c r="AF637" s="625" t="s">
        <v>101</v>
      </c>
      <c r="AG637" s="625">
        <v>0</v>
      </c>
      <c r="AH637" s="625" t="s">
        <v>101</v>
      </c>
      <c r="AI637" s="625" t="s">
        <v>101</v>
      </c>
      <c r="AJ637" s="625" t="s">
        <v>101</v>
      </c>
      <c r="AK637" s="625">
        <v>0</v>
      </c>
      <c r="AL637" s="625" t="s">
        <v>101</v>
      </c>
      <c r="AM637" s="625">
        <v>0</v>
      </c>
      <c r="AN637" s="625" t="s">
        <v>101</v>
      </c>
      <c r="AO637" s="625">
        <v>0</v>
      </c>
      <c r="AP637" s="625">
        <v>0.5</v>
      </c>
      <c r="AQ637" s="625">
        <v>0</v>
      </c>
      <c r="AR637" s="625" t="s">
        <v>101</v>
      </c>
      <c r="AS637" s="625">
        <v>8.3333333333333329E-2</v>
      </c>
      <c r="AT637" s="625">
        <v>0</v>
      </c>
    </row>
    <row r="638" spans="1:46" ht="15">
      <c r="A638" s="631" t="s">
        <v>554</v>
      </c>
      <c r="B638" s="383"/>
      <c r="C638" s="383"/>
      <c r="D638" s="634"/>
      <c r="E638" s="383"/>
      <c r="F638" s="383"/>
      <c r="G638" s="383"/>
      <c r="H638" s="383"/>
      <c r="I638" s="383"/>
      <c r="J638" s="383"/>
      <c r="K638" s="383"/>
      <c r="L638" s="383"/>
      <c r="M638" s="383"/>
      <c r="N638" s="383"/>
      <c r="O638" s="383"/>
      <c r="P638" s="383"/>
      <c r="Q638" s="383"/>
      <c r="R638" s="383"/>
      <c r="S638" s="383"/>
      <c r="T638" s="383"/>
      <c r="U638" s="383"/>
      <c r="V638" s="384"/>
      <c r="W638" s="383"/>
      <c r="X638" s="383"/>
      <c r="Y638" s="383"/>
      <c r="Z638" s="383"/>
      <c r="AA638" s="383"/>
      <c r="AB638" s="383"/>
      <c r="AC638" s="383"/>
      <c r="AD638" s="383"/>
      <c r="AE638" s="386"/>
      <c r="AF638" s="383"/>
      <c r="AG638" s="383"/>
      <c r="AH638" s="383"/>
      <c r="AI638" s="383"/>
      <c r="AJ638" s="383"/>
      <c r="AK638" s="383"/>
      <c r="AL638" s="383"/>
      <c r="AM638" s="383"/>
      <c r="AN638" s="383"/>
      <c r="AO638" s="383"/>
      <c r="AP638" s="383"/>
      <c r="AQ638" s="383"/>
      <c r="AR638" s="383"/>
      <c r="AS638" s="383"/>
      <c r="AT638" s="383"/>
    </row>
    <row r="639" spans="1:46" ht="15" customHeight="1">
      <c r="A639" s="635" t="s">
        <v>266</v>
      </c>
      <c r="B639" s="461"/>
      <c r="C639" s="492"/>
      <c r="D639" s="873" cm="1">
        <f t="array" ref="D639">SUMPRODUCT(--((E639:AT639&lt;&gt;"N/A")+(E640:AT640&lt;&gt;"N/A")+(E641:AT641&lt;&gt;"N/A")&gt;0))</f>
        <v>32</v>
      </c>
      <c r="E639" s="313" t="s">
        <v>101</v>
      </c>
      <c r="F639" s="636">
        <v>0.41666666666666669</v>
      </c>
      <c r="G639" s="636" t="s">
        <v>101</v>
      </c>
      <c r="H639" s="636">
        <v>0</v>
      </c>
      <c r="I639" s="636" t="s">
        <v>101</v>
      </c>
      <c r="J639" s="636">
        <v>0</v>
      </c>
      <c r="K639" s="636">
        <v>0</v>
      </c>
      <c r="L639" s="636" t="s">
        <v>101</v>
      </c>
      <c r="M639" s="636">
        <v>1</v>
      </c>
      <c r="N639" s="636" t="s">
        <v>101</v>
      </c>
      <c r="O639" s="636">
        <v>0.2424242424242424</v>
      </c>
      <c r="P639" s="636" t="s">
        <v>101</v>
      </c>
      <c r="Q639" s="636" t="s">
        <v>101</v>
      </c>
      <c r="R639" s="636">
        <v>0</v>
      </c>
      <c r="S639" s="585" t="s">
        <v>101</v>
      </c>
      <c r="T639" s="636" t="s">
        <v>101</v>
      </c>
      <c r="U639" s="637" t="s">
        <v>101</v>
      </c>
      <c r="V639" s="638" t="s">
        <v>101</v>
      </c>
      <c r="W639" s="313" t="s">
        <v>101</v>
      </c>
      <c r="X639" s="636" t="s">
        <v>101</v>
      </c>
      <c r="Y639" s="636" t="s">
        <v>101</v>
      </c>
      <c r="Z639" s="636">
        <v>0</v>
      </c>
      <c r="AA639" s="636">
        <v>0</v>
      </c>
      <c r="AB639" s="636">
        <v>0.41666666666666669</v>
      </c>
      <c r="AC639" s="636">
        <v>0</v>
      </c>
      <c r="AD639" s="636" t="s">
        <v>101</v>
      </c>
      <c r="AE639" s="636">
        <v>0</v>
      </c>
      <c r="AF639" s="636">
        <v>0</v>
      </c>
      <c r="AG639" s="636">
        <v>0</v>
      </c>
      <c r="AH639" s="636" t="s">
        <v>101</v>
      </c>
      <c r="AI639" s="636" t="s">
        <v>101</v>
      </c>
      <c r="AJ639" s="636" t="s">
        <v>101</v>
      </c>
      <c r="AK639" s="636">
        <v>0</v>
      </c>
      <c r="AL639" s="636">
        <v>0</v>
      </c>
      <c r="AM639" s="636">
        <v>0</v>
      </c>
      <c r="AN639" s="636" t="s">
        <v>101</v>
      </c>
      <c r="AO639" s="636" t="s">
        <v>101</v>
      </c>
      <c r="AP639" s="636">
        <v>0.5</v>
      </c>
      <c r="AQ639" s="636">
        <v>0</v>
      </c>
      <c r="AR639" s="636" t="s">
        <v>101</v>
      </c>
      <c r="AS639" s="636">
        <v>0</v>
      </c>
      <c r="AT639" s="636">
        <v>0</v>
      </c>
    </row>
    <row r="640" spans="1:46" ht="14.25" customHeight="1">
      <c r="A640" s="635" t="s">
        <v>267</v>
      </c>
      <c r="B640" s="639"/>
      <c r="C640" s="639"/>
      <c r="D640" s="878"/>
      <c r="E640" s="300" t="s">
        <v>101</v>
      </c>
      <c r="F640" s="636">
        <v>0</v>
      </c>
      <c r="G640" s="636">
        <v>0</v>
      </c>
      <c r="H640" s="636">
        <v>0</v>
      </c>
      <c r="I640" s="636">
        <v>0.16666666666666671</v>
      </c>
      <c r="J640" s="636">
        <v>0</v>
      </c>
      <c r="K640" s="636">
        <v>0</v>
      </c>
      <c r="L640" s="636">
        <v>0</v>
      </c>
      <c r="M640" s="636">
        <v>0.58333333333333337</v>
      </c>
      <c r="N640" s="636">
        <v>8.3333333333333329E-2</v>
      </c>
      <c r="O640" s="636">
        <v>0.1818181818181818</v>
      </c>
      <c r="P640" s="636">
        <v>0.29230769230769232</v>
      </c>
      <c r="Q640" s="636">
        <v>0</v>
      </c>
      <c r="R640" s="636">
        <v>0.66666666666666663</v>
      </c>
      <c r="S640" s="636">
        <v>0.91666666666666663</v>
      </c>
      <c r="T640" s="636" t="s">
        <v>101</v>
      </c>
      <c r="U640" s="637">
        <v>0</v>
      </c>
      <c r="V640" s="638" t="s">
        <v>101</v>
      </c>
      <c r="W640" s="313" t="s">
        <v>101</v>
      </c>
      <c r="X640" s="636">
        <v>0</v>
      </c>
      <c r="Y640" s="636" t="s">
        <v>101</v>
      </c>
      <c r="Z640" s="636">
        <v>0</v>
      </c>
      <c r="AA640" s="636">
        <v>0.41666666666666669</v>
      </c>
      <c r="AB640" s="636">
        <v>0.41666666666666669</v>
      </c>
      <c r="AC640" s="636">
        <v>0</v>
      </c>
      <c r="AD640" s="636" t="s">
        <v>101</v>
      </c>
      <c r="AE640" s="636">
        <v>0</v>
      </c>
      <c r="AF640" s="636" t="s">
        <v>101</v>
      </c>
      <c r="AG640" s="636">
        <v>0</v>
      </c>
      <c r="AH640" s="636">
        <v>0.29166666666666669</v>
      </c>
      <c r="AI640" s="636" t="s">
        <v>101</v>
      </c>
      <c r="AJ640" s="636" t="s">
        <v>101</v>
      </c>
      <c r="AK640" s="636">
        <v>0.16666666666666671</v>
      </c>
      <c r="AL640" s="636">
        <v>0</v>
      </c>
      <c r="AM640" s="636">
        <v>0.25</v>
      </c>
      <c r="AN640" s="636" t="s">
        <v>101</v>
      </c>
      <c r="AO640" s="636">
        <v>0</v>
      </c>
      <c r="AP640" s="636" t="s">
        <v>101</v>
      </c>
      <c r="AQ640" s="636">
        <v>0</v>
      </c>
      <c r="AR640" s="636" t="s">
        <v>101</v>
      </c>
      <c r="AS640" s="636">
        <v>0</v>
      </c>
      <c r="AT640" s="636">
        <v>0</v>
      </c>
    </row>
    <row r="641" spans="1:46" ht="14.25" customHeight="1">
      <c r="A641" s="640" t="s">
        <v>268</v>
      </c>
      <c r="B641" s="641"/>
      <c r="C641" s="641"/>
      <c r="D641" s="877"/>
      <c r="E641" s="642" t="s">
        <v>101</v>
      </c>
      <c r="F641" s="636">
        <v>1</v>
      </c>
      <c r="G641" s="636" t="s">
        <v>101</v>
      </c>
      <c r="H641" s="636">
        <v>0</v>
      </c>
      <c r="I641" s="636" t="s">
        <v>101</v>
      </c>
      <c r="J641" s="636" t="s">
        <v>101</v>
      </c>
      <c r="K641" s="636" t="s">
        <v>101</v>
      </c>
      <c r="L641" s="636" t="s">
        <v>101</v>
      </c>
      <c r="M641" s="636">
        <v>1</v>
      </c>
      <c r="N641" s="636" t="s">
        <v>101</v>
      </c>
      <c r="O641" s="636" t="s">
        <v>101</v>
      </c>
      <c r="P641" s="636" t="s">
        <v>101</v>
      </c>
      <c r="Q641" s="636" t="s">
        <v>101</v>
      </c>
      <c r="R641" s="636">
        <v>1</v>
      </c>
      <c r="S641" s="636">
        <v>0.25</v>
      </c>
      <c r="T641" s="636" t="s">
        <v>101</v>
      </c>
      <c r="U641" s="637" t="s">
        <v>101</v>
      </c>
      <c r="V641" s="638" t="s">
        <v>101</v>
      </c>
      <c r="W641" s="313" t="s">
        <v>101</v>
      </c>
      <c r="X641" s="636" t="s">
        <v>101</v>
      </c>
      <c r="Y641" s="636" t="s">
        <v>101</v>
      </c>
      <c r="Z641" s="636" t="s">
        <v>101</v>
      </c>
      <c r="AA641" s="636" t="s">
        <v>101</v>
      </c>
      <c r="AB641" s="636" t="s">
        <v>101</v>
      </c>
      <c r="AC641" s="636" t="s">
        <v>101</v>
      </c>
      <c r="AD641" s="636" t="s">
        <v>101</v>
      </c>
      <c r="AE641" s="636" t="s">
        <v>101</v>
      </c>
      <c r="AF641" s="636" t="s">
        <v>101</v>
      </c>
      <c r="AG641" s="636">
        <v>0</v>
      </c>
      <c r="AH641" s="636" t="s">
        <v>101</v>
      </c>
      <c r="AI641" s="636" t="s">
        <v>101</v>
      </c>
      <c r="AJ641" s="636" t="s">
        <v>101</v>
      </c>
      <c r="AK641" s="636" t="s">
        <v>101</v>
      </c>
      <c r="AL641" s="636" t="s">
        <v>101</v>
      </c>
      <c r="AM641" s="636">
        <v>0</v>
      </c>
      <c r="AN641" s="636" t="s">
        <v>101</v>
      </c>
      <c r="AO641" s="636" t="s">
        <v>101</v>
      </c>
      <c r="AP641" s="636" t="s">
        <v>101</v>
      </c>
      <c r="AQ641" s="636" t="s">
        <v>101</v>
      </c>
      <c r="AR641" s="636" t="s">
        <v>101</v>
      </c>
      <c r="AS641" s="636">
        <v>0</v>
      </c>
      <c r="AT641" s="636" t="s">
        <v>101</v>
      </c>
    </row>
    <row r="642" spans="1:46" ht="15">
      <c r="A642" s="643" t="s">
        <v>555</v>
      </c>
      <c r="B642" s="383"/>
      <c r="C642" s="383"/>
      <c r="D642" s="634"/>
      <c r="E642" s="383"/>
      <c r="F642" s="383"/>
      <c r="G642" s="383"/>
      <c r="H642" s="383"/>
      <c r="I642" s="383"/>
      <c r="J642" s="383"/>
      <c r="K642" s="383"/>
      <c r="L642" s="383"/>
      <c r="M642" s="383"/>
      <c r="N642" s="383"/>
      <c r="O642" s="383"/>
      <c r="P642" s="383"/>
      <c r="Q642" s="383"/>
      <c r="R642" s="383"/>
      <c r="S642" s="383"/>
      <c r="T642" s="383"/>
      <c r="U642" s="383"/>
      <c r="V642" s="384"/>
      <c r="W642" s="383"/>
      <c r="X642" s="383"/>
      <c r="Y642" s="383"/>
      <c r="Z642" s="383"/>
      <c r="AA642" s="383"/>
      <c r="AB642" s="383"/>
      <c r="AC642" s="383"/>
      <c r="AD642" s="383"/>
      <c r="AE642" s="386"/>
      <c r="AF642" s="383"/>
      <c r="AG642" s="383"/>
      <c r="AH642" s="383"/>
      <c r="AI642" s="383"/>
      <c r="AJ642" s="383"/>
      <c r="AK642" s="383"/>
      <c r="AL642" s="383"/>
      <c r="AM642" s="383"/>
      <c r="AN642" s="383"/>
      <c r="AO642" s="383"/>
      <c r="AP642" s="383"/>
      <c r="AQ642" s="383"/>
      <c r="AR642" s="383"/>
      <c r="AS642" s="383"/>
      <c r="AT642" s="383"/>
    </row>
    <row r="643" spans="1:46">
      <c r="A643" s="640" t="s">
        <v>556</v>
      </c>
      <c r="B643" s="644"/>
      <c r="C643" s="644"/>
      <c r="D643" s="873" cm="1">
        <f t="array" ref="D643">SUMPRODUCT(--((E643:AT643&lt;&gt;"N/A")+(E644:AT644&lt;&gt;"N/A")&gt;0))</f>
        <v>31</v>
      </c>
      <c r="E643" s="585" t="s">
        <v>101</v>
      </c>
      <c r="F643" s="585">
        <v>0.25</v>
      </c>
      <c r="G643" s="585">
        <v>0</v>
      </c>
      <c r="H643" s="585">
        <v>0</v>
      </c>
      <c r="I643" s="585">
        <v>1</v>
      </c>
      <c r="J643" s="585">
        <v>0</v>
      </c>
      <c r="K643" s="585">
        <v>0</v>
      </c>
      <c r="L643" s="585">
        <v>0</v>
      </c>
      <c r="M643" s="585">
        <v>0.91666666666666663</v>
      </c>
      <c r="N643" s="585" t="s">
        <v>101</v>
      </c>
      <c r="O643" s="585">
        <v>3.03030303030303E-2</v>
      </c>
      <c r="P643" s="585">
        <v>0.4046153846153846</v>
      </c>
      <c r="Q643" s="585">
        <v>0</v>
      </c>
      <c r="R643" s="585">
        <v>0</v>
      </c>
      <c r="S643" s="585">
        <v>0.5</v>
      </c>
      <c r="T643" s="585" t="s">
        <v>101</v>
      </c>
      <c r="U643" s="645">
        <v>0</v>
      </c>
      <c r="V643" s="646" t="s">
        <v>101</v>
      </c>
      <c r="W643" s="300" t="s">
        <v>101</v>
      </c>
      <c r="X643" s="585">
        <v>0</v>
      </c>
      <c r="Y643" s="585" t="s">
        <v>101</v>
      </c>
      <c r="Z643" s="585">
        <v>0</v>
      </c>
      <c r="AA643" s="585">
        <v>0.33333333333333331</v>
      </c>
      <c r="AB643" s="585">
        <v>8.3333333333333329E-2</v>
      </c>
      <c r="AC643" s="585">
        <v>0</v>
      </c>
      <c r="AD643" s="585" t="s">
        <v>101</v>
      </c>
      <c r="AE643" s="585">
        <v>0</v>
      </c>
      <c r="AF643" s="585">
        <v>8.3333333333333329E-2</v>
      </c>
      <c r="AG643" s="585">
        <v>0</v>
      </c>
      <c r="AH643" s="585" t="s">
        <v>101</v>
      </c>
      <c r="AI643" s="585" t="s">
        <v>101</v>
      </c>
      <c r="AJ643" s="585" t="s">
        <v>101</v>
      </c>
      <c r="AK643" s="585">
        <v>0</v>
      </c>
      <c r="AL643" s="585">
        <v>0</v>
      </c>
      <c r="AM643" s="585">
        <v>0</v>
      </c>
      <c r="AN643" s="585" t="s">
        <v>101</v>
      </c>
      <c r="AO643" s="585">
        <v>0.16666666666666671</v>
      </c>
      <c r="AP643" s="585">
        <v>0</v>
      </c>
      <c r="AQ643" s="585">
        <v>0.16666666666666671</v>
      </c>
      <c r="AR643" s="585" t="s">
        <v>101</v>
      </c>
      <c r="AS643" s="585">
        <v>0.41666666666666669</v>
      </c>
      <c r="AT643" s="585">
        <v>0</v>
      </c>
    </row>
    <row r="644" spans="1:46" ht="14.25" customHeight="1">
      <c r="A644" s="640" t="s">
        <v>557</v>
      </c>
      <c r="B644" s="639"/>
      <c r="C644" s="639"/>
      <c r="D644" s="877"/>
      <c r="E644" s="325" t="s">
        <v>101</v>
      </c>
      <c r="F644" s="585" t="s">
        <v>101</v>
      </c>
      <c r="G644" s="585" t="s">
        <v>101</v>
      </c>
      <c r="H644" s="585">
        <v>0</v>
      </c>
      <c r="I644" s="585">
        <v>1</v>
      </c>
      <c r="J644" s="585">
        <v>0.5</v>
      </c>
      <c r="K644" s="585" t="s">
        <v>101</v>
      </c>
      <c r="L644" s="585" t="s">
        <v>101</v>
      </c>
      <c r="M644" s="585">
        <v>0.33333333333333331</v>
      </c>
      <c r="N644" s="585">
        <v>8.3333333333333329E-2</v>
      </c>
      <c r="O644" s="585">
        <v>0.1818181818181818</v>
      </c>
      <c r="P644" s="585">
        <v>0.5</v>
      </c>
      <c r="Q644" s="585">
        <v>0</v>
      </c>
      <c r="R644" s="585">
        <v>0.25</v>
      </c>
      <c r="S644" s="585" t="s">
        <v>101</v>
      </c>
      <c r="T644" s="585" t="s">
        <v>101</v>
      </c>
      <c r="U644" s="645" t="s">
        <v>101</v>
      </c>
      <c r="V644" s="646" t="s">
        <v>101</v>
      </c>
      <c r="W644" s="300" t="s">
        <v>101</v>
      </c>
      <c r="X644" s="585">
        <v>0.41666666666666669</v>
      </c>
      <c r="Y644" s="585" t="s">
        <v>101</v>
      </c>
      <c r="Z644" s="585" t="s">
        <v>101</v>
      </c>
      <c r="AA644" s="585">
        <v>0.25</v>
      </c>
      <c r="AB644" s="585">
        <v>0.16666666666666671</v>
      </c>
      <c r="AC644" s="585">
        <v>0</v>
      </c>
      <c r="AD644" s="585" t="s">
        <v>101</v>
      </c>
      <c r="AE644" s="585">
        <v>0</v>
      </c>
      <c r="AF644" s="585" t="s">
        <v>101</v>
      </c>
      <c r="AG644" s="585">
        <v>0</v>
      </c>
      <c r="AH644" s="585" t="s">
        <v>101</v>
      </c>
      <c r="AI644" s="585" t="s">
        <v>101</v>
      </c>
      <c r="AJ644" s="585" t="s">
        <v>101</v>
      </c>
      <c r="AK644" s="585">
        <v>0.25</v>
      </c>
      <c r="AL644" s="585" t="s">
        <v>101</v>
      </c>
      <c r="AM644" s="585" t="s">
        <v>101</v>
      </c>
      <c r="AN644" s="585" t="s">
        <v>101</v>
      </c>
      <c r="AO644" s="585">
        <v>0</v>
      </c>
      <c r="AP644" s="585">
        <v>0</v>
      </c>
      <c r="AQ644" s="585">
        <v>0.16666666666666671</v>
      </c>
      <c r="AR644" s="585" t="s">
        <v>101</v>
      </c>
      <c r="AS644" s="585">
        <v>0.33333333333333331</v>
      </c>
      <c r="AT644" s="585">
        <v>0</v>
      </c>
    </row>
    <row r="645" spans="1:46" ht="15">
      <c r="A645" s="643" t="s">
        <v>558</v>
      </c>
      <c r="B645" s="639"/>
      <c r="C645" s="639"/>
      <c r="D645" s="633">
        <f>COUNTIF(E645:AT645,"&lt;&gt;N/A")</f>
        <v>31</v>
      </c>
      <c r="E645" s="585" t="s">
        <v>101</v>
      </c>
      <c r="F645" s="585">
        <v>8.3333333333333329E-2</v>
      </c>
      <c r="G645" s="585">
        <v>0</v>
      </c>
      <c r="H645" s="585">
        <v>0</v>
      </c>
      <c r="I645" s="585">
        <v>0.5</v>
      </c>
      <c r="J645" s="585">
        <v>0</v>
      </c>
      <c r="K645" s="585">
        <v>0</v>
      </c>
      <c r="L645" s="585">
        <v>0</v>
      </c>
      <c r="M645" s="585">
        <v>0.91666666666666663</v>
      </c>
      <c r="N645" s="585">
        <v>0</v>
      </c>
      <c r="O645" s="585">
        <v>7.1428571428571425E-2</v>
      </c>
      <c r="P645" s="585">
        <v>0.25846153846153852</v>
      </c>
      <c r="Q645" s="585">
        <v>0.16666666666666671</v>
      </c>
      <c r="R645" s="585">
        <v>0</v>
      </c>
      <c r="S645" s="585">
        <v>0.16666666666666671</v>
      </c>
      <c r="T645" s="585" t="s">
        <v>101</v>
      </c>
      <c r="U645" s="645">
        <v>0</v>
      </c>
      <c r="V645" s="646" t="s">
        <v>101</v>
      </c>
      <c r="W645" s="300" t="s">
        <v>101</v>
      </c>
      <c r="X645" s="585">
        <v>0.33333333333333331</v>
      </c>
      <c r="Y645" s="585" t="s">
        <v>101</v>
      </c>
      <c r="Z645" s="585">
        <v>0</v>
      </c>
      <c r="AA645" s="585">
        <v>0</v>
      </c>
      <c r="AB645" s="585">
        <v>0.16666666666666671</v>
      </c>
      <c r="AC645" s="585">
        <v>0</v>
      </c>
      <c r="AD645" s="585" t="s">
        <v>101</v>
      </c>
      <c r="AE645" s="585">
        <v>0</v>
      </c>
      <c r="AF645" s="585">
        <v>0</v>
      </c>
      <c r="AG645" s="585">
        <v>0.41666666666666669</v>
      </c>
      <c r="AH645" s="585">
        <v>0.16666666666666671</v>
      </c>
      <c r="AI645" s="585" t="s">
        <v>101</v>
      </c>
      <c r="AJ645" s="585" t="s">
        <v>101</v>
      </c>
      <c r="AK645" s="585">
        <v>0</v>
      </c>
      <c r="AL645" s="585">
        <v>0</v>
      </c>
      <c r="AM645" s="585">
        <v>0</v>
      </c>
      <c r="AN645" s="585" t="s">
        <v>101</v>
      </c>
      <c r="AO645" s="585">
        <v>0</v>
      </c>
      <c r="AP645" s="585">
        <v>0</v>
      </c>
      <c r="AQ645" s="585" t="s">
        <v>101</v>
      </c>
      <c r="AR645" s="585" t="s">
        <v>101</v>
      </c>
      <c r="AS645" s="585">
        <v>0.16666666666666671</v>
      </c>
      <c r="AT645" s="585">
        <v>0</v>
      </c>
    </row>
    <row r="646" spans="1:46" ht="15">
      <c r="A646" s="643" t="s">
        <v>559</v>
      </c>
      <c r="B646" s="639"/>
      <c r="C646" s="639"/>
      <c r="D646" s="633">
        <f>COUNTIF(E646:AT646,"&lt;&gt;N/A")</f>
        <v>6</v>
      </c>
      <c r="E646" s="585" t="s">
        <v>101</v>
      </c>
      <c r="F646" s="585" t="s">
        <v>101</v>
      </c>
      <c r="G646" s="585" t="s">
        <v>101</v>
      </c>
      <c r="H646" s="585" t="s">
        <v>101</v>
      </c>
      <c r="I646" s="585" t="s">
        <v>101</v>
      </c>
      <c r="J646" s="585" t="s">
        <v>101</v>
      </c>
      <c r="K646" s="585" t="s">
        <v>101</v>
      </c>
      <c r="L646" s="585" t="s">
        <v>101</v>
      </c>
      <c r="M646" s="585" t="s">
        <v>101</v>
      </c>
      <c r="N646" s="585" t="s">
        <v>101</v>
      </c>
      <c r="O646" s="585">
        <v>0</v>
      </c>
      <c r="P646" s="585" t="s">
        <v>101</v>
      </c>
      <c r="Q646" s="585" t="s">
        <v>101</v>
      </c>
      <c r="R646" s="585" t="s">
        <v>101</v>
      </c>
      <c r="S646" s="585" t="s">
        <v>101</v>
      </c>
      <c r="T646" s="585" t="s">
        <v>101</v>
      </c>
      <c r="U646" s="645" t="s">
        <v>101</v>
      </c>
      <c r="V646" s="646" t="s">
        <v>101</v>
      </c>
      <c r="W646" s="300" t="s">
        <v>101</v>
      </c>
      <c r="X646" s="585" t="s">
        <v>101</v>
      </c>
      <c r="Y646" s="585" t="s">
        <v>101</v>
      </c>
      <c r="Z646" s="585" t="s">
        <v>101</v>
      </c>
      <c r="AA646" s="585">
        <v>0</v>
      </c>
      <c r="AB646" s="585" t="s">
        <v>101</v>
      </c>
      <c r="AC646" s="585" t="s">
        <v>101</v>
      </c>
      <c r="AD646" s="585" t="s">
        <v>101</v>
      </c>
      <c r="AE646" s="585" t="s">
        <v>101</v>
      </c>
      <c r="AF646" s="585" t="s">
        <v>101</v>
      </c>
      <c r="AG646" s="585">
        <v>0</v>
      </c>
      <c r="AH646" s="585" t="s">
        <v>101</v>
      </c>
      <c r="AI646" s="585" t="s">
        <v>101</v>
      </c>
      <c r="AJ646" s="585" t="s">
        <v>101</v>
      </c>
      <c r="AK646" s="585">
        <v>0</v>
      </c>
      <c r="AL646" s="585" t="s">
        <v>101</v>
      </c>
      <c r="AM646" s="585" t="s">
        <v>101</v>
      </c>
      <c r="AN646" s="585" t="s">
        <v>101</v>
      </c>
      <c r="AO646" s="585" t="s">
        <v>101</v>
      </c>
      <c r="AP646" s="585" t="s">
        <v>101</v>
      </c>
      <c r="AQ646" s="585">
        <v>0</v>
      </c>
      <c r="AR646" s="585" t="s">
        <v>101</v>
      </c>
      <c r="AS646" s="585">
        <v>0</v>
      </c>
      <c r="AT646" s="585" t="s">
        <v>101</v>
      </c>
    </row>
    <row r="647" spans="1:46" ht="15">
      <c r="A647" s="643" t="s">
        <v>560</v>
      </c>
      <c r="B647" s="639"/>
      <c r="C647" s="639"/>
      <c r="D647" s="633">
        <f>COUNTIF(E647:AT647,"&lt;&gt;N/A")</f>
        <v>30</v>
      </c>
      <c r="E647" s="585" t="s">
        <v>101</v>
      </c>
      <c r="F647" s="585">
        <v>0.91666666666666663</v>
      </c>
      <c r="G647" s="585">
        <v>0</v>
      </c>
      <c r="H647" s="585">
        <v>0</v>
      </c>
      <c r="I647" s="585">
        <v>0.33333333333333331</v>
      </c>
      <c r="J647" s="585">
        <v>0</v>
      </c>
      <c r="K647" s="585">
        <v>0</v>
      </c>
      <c r="L647" s="585">
        <v>0</v>
      </c>
      <c r="M647" s="585">
        <v>1</v>
      </c>
      <c r="N647" s="585">
        <v>0</v>
      </c>
      <c r="O647" s="585">
        <v>0.2424242424242424</v>
      </c>
      <c r="P647" s="585">
        <v>4.9230769230769231E-2</v>
      </c>
      <c r="Q647" s="585">
        <v>0.5</v>
      </c>
      <c r="R647" s="585">
        <v>8.3333333333333329E-2</v>
      </c>
      <c r="S647" s="585" t="s">
        <v>101</v>
      </c>
      <c r="T647" s="585" t="s">
        <v>101</v>
      </c>
      <c r="U647" s="645">
        <v>0</v>
      </c>
      <c r="V647" s="646" t="s">
        <v>101</v>
      </c>
      <c r="W647" s="300" t="s">
        <v>101</v>
      </c>
      <c r="X647" s="585">
        <v>8.3333333333333329E-2</v>
      </c>
      <c r="Y647" s="585" t="s">
        <v>101</v>
      </c>
      <c r="Z647" s="585">
        <v>0</v>
      </c>
      <c r="AA647" s="585">
        <v>0</v>
      </c>
      <c r="AB647" s="585">
        <v>0</v>
      </c>
      <c r="AC647" s="585">
        <v>0</v>
      </c>
      <c r="AD647" s="585" t="s">
        <v>101</v>
      </c>
      <c r="AE647" s="585">
        <v>0</v>
      </c>
      <c r="AF647" s="585">
        <v>0</v>
      </c>
      <c r="AG647" s="585">
        <v>0</v>
      </c>
      <c r="AH647" s="585">
        <v>0.29166666666666669</v>
      </c>
      <c r="AI647" s="585" t="s">
        <v>101</v>
      </c>
      <c r="AJ647" s="585" t="s">
        <v>101</v>
      </c>
      <c r="AK647" s="585">
        <v>0</v>
      </c>
      <c r="AL647" s="585">
        <v>0</v>
      </c>
      <c r="AM647" s="585">
        <v>0.25</v>
      </c>
      <c r="AN647" s="585" t="s">
        <v>101</v>
      </c>
      <c r="AO647" s="585">
        <v>0</v>
      </c>
      <c r="AP647" s="585" t="s">
        <v>101</v>
      </c>
      <c r="AQ647" s="585">
        <v>0</v>
      </c>
      <c r="AR647" s="585" t="s">
        <v>101</v>
      </c>
      <c r="AS647" s="585">
        <v>0</v>
      </c>
      <c r="AT647" s="585">
        <v>0</v>
      </c>
    </row>
    <row r="648" spans="1:46" ht="15">
      <c r="A648" s="643" t="s">
        <v>561</v>
      </c>
      <c r="B648" s="641"/>
      <c r="C648" s="641"/>
      <c r="D648" s="633">
        <f>COUNTIF(E648:AT648,"&lt;&gt;N/A")</f>
        <v>25</v>
      </c>
      <c r="E648" s="585" t="s">
        <v>101</v>
      </c>
      <c r="F648" s="585">
        <v>1</v>
      </c>
      <c r="G648" s="585" t="s">
        <v>101</v>
      </c>
      <c r="H648" s="585">
        <v>0</v>
      </c>
      <c r="I648" s="585">
        <v>1</v>
      </c>
      <c r="J648" s="585">
        <v>0</v>
      </c>
      <c r="K648" s="585">
        <v>0</v>
      </c>
      <c r="L648" s="585">
        <v>0</v>
      </c>
      <c r="M648" s="585">
        <v>1</v>
      </c>
      <c r="N648" s="585">
        <v>0</v>
      </c>
      <c r="O648" s="585">
        <v>0.2121212121212121</v>
      </c>
      <c r="P648" s="585">
        <v>0.23076923076923081</v>
      </c>
      <c r="Q648" s="585" t="s">
        <v>101</v>
      </c>
      <c r="R648" s="585">
        <v>8.3333333333333329E-2</v>
      </c>
      <c r="S648" s="585" t="s">
        <v>101</v>
      </c>
      <c r="T648" s="585" t="s">
        <v>101</v>
      </c>
      <c r="U648" s="645" t="s">
        <v>101</v>
      </c>
      <c r="V648" s="646" t="s">
        <v>101</v>
      </c>
      <c r="W648" s="300" t="s">
        <v>101</v>
      </c>
      <c r="X648" s="585">
        <v>0.66666666666666663</v>
      </c>
      <c r="Y648" s="585" t="s">
        <v>101</v>
      </c>
      <c r="Z648" s="585">
        <v>0</v>
      </c>
      <c r="AA648" s="585">
        <v>0</v>
      </c>
      <c r="AB648" s="585">
        <v>0</v>
      </c>
      <c r="AC648" s="585">
        <v>0</v>
      </c>
      <c r="AD648" s="585" t="s">
        <v>101</v>
      </c>
      <c r="AE648" s="585">
        <v>0</v>
      </c>
      <c r="AF648" s="585" t="s">
        <v>101</v>
      </c>
      <c r="AG648" s="585">
        <v>0</v>
      </c>
      <c r="AH648" s="585" t="s">
        <v>101</v>
      </c>
      <c r="AI648" s="585" t="s">
        <v>101</v>
      </c>
      <c r="AJ648" s="585" t="s">
        <v>101</v>
      </c>
      <c r="AK648" s="585">
        <v>0</v>
      </c>
      <c r="AL648" s="585">
        <v>0</v>
      </c>
      <c r="AM648" s="585">
        <v>0</v>
      </c>
      <c r="AN648" s="585" t="s">
        <v>101</v>
      </c>
      <c r="AO648" s="585">
        <v>0.16666666666666671</v>
      </c>
      <c r="AP648" s="585" t="s">
        <v>101</v>
      </c>
      <c r="AQ648" s="585">
        <v>0</v>
      </c>
      <c r="AR648" s="585" t="s">
        <v>101</v>
      </c>
      <c r="AS648" s="585">
        <v>0</v>
      </c>
      <c r="AT648" s="585">
        <v>0</v>
      </c>
    </row>
    <row r="649" spans="1:46" ht="15">
      <c r="A649" s="643" t="s">
        <v>562</v>
      </c>
      <c r="B649" s="535"/>
      <c r="C649" s="535"/>
      <c r="D649" s="536"/>
      <c r="E649" s="535"/>
      <c r="F649" s="535"/>
      <c r="G649" s="535"/>
      <c r="H649" s="535"/>
      <c r="I649" s="535"/>
      <c r="J649" s="535"/>
      <c r="K649" s="535"/>
      <c r="L649" s="535"/>
      <c r="M649" s="535"/>
      <c r="N649" s="535"/>
      <c r="O649" s="535"/>
      <c r="P649" s="535"/>
      <c r="Q649" s="535"/>
      <c r="R649" s="535"/>
      <c r="S649" s="535"/>
      <c r="T649" s="535"/>
      <c r="U649" s="535"/>
      <c r="V649" s="536"/>
      <c r="W649" s="535"/>
      <c r="X649" s="535"/>
      <c r="Y649" s="535"/>
      <c r="Z649" s="535"/>
      <c r="AA649" s="535"/>
      <c r="AB649" s="535"/>
      <c r="AC649" s="535"/>
      <c r="AD649" s="535"/>
      <c r="AE649" s="537"/>
      <c r="AF649" s="535"/>
      <c r="AG649" s="535"/>
      <c r="AH649" s="535"/>
      <c r="AI649" s="535"/>
      <c r="AJ649" s="535"/>
      <c r="AK649" s="535"/>
      <c r="AL649" s="535"/>
      <c r="AM649" s="535"/>
      <c r="AN649" s="535"/>
      <c r="AO649" s="535"/>
      <c r="AP649" s="535"/>
      <c r="AQ649" s="535"/>
      <c r="AR649" s="535"/>
      <c r="AS649" s="535"/>
      <c r="AT649" s="535"/>
    </row>
    <row r="650" spans="1:46" ht="14.25" customHeight="1">
      <c r="A650" s="640" t="s">
        <v>563</v>
      </c>
      <c r="B650" s="874"/>
      <c r="C650" s="874"/>
      <c r="D650" s="873" cm="1">
        <f t="array" ref="D650">SUMPRODUCT(--((E650:AT650&lt;&gt;"N/A")+(E651:AT651&lt;&gt;"N/A")&gt;0))</f>
        <v>22</v>
      </c>
      <c r="E650" s="585" t="s">
        <v>101</v>
      </c>
      <c r="F650" s="585">
        <v>1</v>
      </c>
      <c r="G650" s="585" t="s">
        <v>101</v>
      </c>
      <c r="H650" s="585" t="s">
        <v>101</v>
      </c>
      <c r="I650" s="585">
        <v>1</v>
      </c>
      <c r="J650" s="585" t="s">
        <v>101</v>
      </c>
      <c r="K650" s="585">
        <v>0.25</v>
      </c>
      <c r="L650" s="585">
        <v>0</v>
      </c>
      <c r="M650" s="585">
        <v>0.25</v>
      </c>
      <c r="N650" s="585">
        <v>0</v>
      </c>
      <c r="O650" s="585" t="s">
        <v>101</v>
      </c>
      <c r="P650" s="585" t="s">
        <v>101</v>
      </c>
      <c r="Q650" s="585">
        <v>0</v>
      </c>
      <c r="R650" s="585" t="s">
        <v>101</v>
      </c>
      <c r="S650" s="585" t="s">
        <v>101</v>
      </c>
      <c r="T650" s="585" t="s">
        <v>101</v>
      </c>
      <c r="U650" s="645" t="s">
        <v>101</v>
      </c>
      <c r="V650" s="646" t="s">
        <v>101</v>
      </c>
      <c r="W650" s="300" t="s">
        <v>101</v>
      </c>
      <c r="X650" s="585">
        <v>0.66700000000000004</v>
      </c>
      <c r="Y650" s="585" t="s">
        <v>101</v>
      </c>
      <c r="Z650" s="585">
        <v>0</v>
      </c>
      <c r="AA650" s="585" t="s">
        <v>101</v>
      </c>
      <c r="AB650" s="585">
        <v>0.25</v>
      </c>
      <c r="AC650" s="585" t="s">
        <v>101</v>
      </c>
      <c r="AD650" s="585" t="s">
        <v>101</v>
      </c>
      <c r="AE650" s="585">
        <v>0.5</v>
      </c>
      <c r="AF650" s="585" t="s">
        <v>101</v>
      </c>
      <c r="AG650" s="585" t="s">
        <v>101</v>
      </c>
      <c r="AH650" s="585" t="s">
        <v>101</v>
      </c>
      <c r="AI650" s="585" t="s">
        <v>101</v>
      </c>
      <c r="AJ650" s="585" t="s">
        <v>101</v>
      </c>
      <c r="AK650" s="585" t="s">
        <v>101</v>
      </c>
      <c r="AL650" s="585">
        <v>1</v>
      </c>
      <c r="AM650" s="585" t="s">
        <v>101</v>
      </c>
      <c r="AN650" s="585" t="s">
        <v>101</v>
      </c>
      <c r="AO650" s="585">
        <v>0.42</v>
      </c>
      <c r="AP650" s="585">
        <v>0</v>
      </c>
      <c r="AQ650" s="585" t="s">
        <v>101</v>
      </c>
      <c r="AR650" s="585" t="s">
        <v>101</v>
      </c>
      <c r="AS650" s="585">
        <v>0</v>
      </c>
      <c r="AT650" s="585">
        <v>0.67</v>
      </c>
    </row>
    <row r="651" spans="1:46" ht="14.25" customHeight="1">
      <c r="A651" s="640" t="s">
        <v>564</v>
      </c>
      <c r="B651" s="875"/>
      <c r="C651" s="875"/>
      <c r="D651" s="877"/>
      <c r="E651" s="585" t="s">
        <v>101</v>
      </c>
      <c r="F651" s="585">
        <v>1</v>
      </c>
      <c r="G651" s="585" t="s">
        <v>101</v>
      </c>
      <c r="H651" s="585">
        <v>0</v>
      </c>
      <c r="I651" s="585">
        <v>0</v>
      </c>
      <c r="J651" s="585">
        <v>0.25</v>
      </c>
      <c r="K651" s="585">
        <v>0.33333333333333331</v>
      </c>
      <c r="L651" s="585" t="s">
        <v>101</v>
      </c>
      <c r="M651" s="585" t="s">
        <v>101</v>
      </c>
      <c r="N651" s="585" t="s">
        <v>101</v>
      </c>
      <c r="O651" s="585">
        <v>0.2424242424242424</v>
      </c>
      <c r="P651" s="585" t="s">
        <v>101</v>
      </c>
      <c r="Q651" s="585" t="s">
        <v>101</v>
      </c>
      <c r="R651" s="585" t="s">
        <v>101</v>
      </c>
      <c r="S651" s="585">
        <v>0.58333333333333337</v>
      </c>
      <c r="T651" s="585" t="s">
        <v>101</v>
      </c>
      <c r="U651" s="645" t="s">
        <v>101</v>
      </c>
      <c r="V651" s="646" t="s">
        <v>101</v>
      </c>
      <c r="W651" s="300" t="s">
        <v>101</v>
      </c>
      <c r="X651" s="585" t="s">
        <v>101</v>
      </c>
      <c r="Y651" s="585" t="s">
        <v>101</v>
      </c>
      <c r="Z651" s="585" t="s">
        <v>101</v>
      </c>
      <c r="AA651" s="585" t="s">
        <v>101</v>
      </c>
      <c r="AB651" s="585" t="s">
        <v>101</v>
      </c>
      <c r="AC651" s="585" t="s">
        <v>101</v>
      </c>
      <c r="AD651" s="585" t="s">
        <v>101</v>
      </c>
      <c r="AE651" s="585" t="s">
        <v>101</v>
      </c>
      <c r="AF651" s="585" t="s">
        <v>101</v>
      </c>
      <c r="AG651" s="585" t="s">
        <v>101</v>
      </c>
      <c r="AH651" s="585" t="s">
        <v>101</v>
      </c>
      <c r="AI651" s="585" t="s">
        <v>101</v>
      </c>
      <c r="AJ651" s="585" t="s">
        <v>101</v>
      </c>
      <c r="AK651" s="585" t="s">
        <v>101</v>
      </c>
      <c r="AL651" s="585" t="s">
        <v>101</v>
      </c>
      <c r="AM651" s="585">
        <v>0</v>
      </c>
      <c r="AN651" s="585" t="s">
        <v>101</v>
      </c>
      <c r="AO651" s="585" t="s">
        <v>101</v>
      </c>
      <c r="AP651" s="585" t="s">
        <v>101</v>
      </c>
      <c r="AQ651" s="585">
        <v>0</v>
      </c>
      <c r="AR651" s="585" t="s">
        <v>101</v>
      </c>
      <c r="AS651" s="585" t="s">
        <v>101</v>
      </c>
      <c r="AT651" s="585" t="s">
        <v>101</v>
      </c>
    </row>
    <row r="652" spans="1:46" ht="15">
      <c r="A652" s="643" t="s">
        <v>565</v>
      </c>
      <c r="B652" s="876"/>
      <c r="C652" s="876"/>
      <c r="D652" s="633">
        <f>COUNTIF(E652:AT652,"&lt;&gt;N/A")</f>
        <v>12</v>
      </c>
      <c r="E652" s="325" t="s">
        <v>101</v>
      </c>
      <c r="F652" s="585" t="s">
        <v>101</v>
      </c>
      <c r="G652" s="585" t="s">
        <v>101</v>
      </c>
      <c r="H652" s="585">
        <v>0</v>
      </c>
      <c r="I652" s="585" t="s">
        <v>101</v>
      </c>
      <c r="J652" s="585">
        <v>0</v>
      </c>
      <c r="K652" s="585">
        <v>0</v>
      </c>
      <c r="L652" s="585" t="s">
        <v>101</v>
      </c>
      <c r="M652" s="585" t="s">
        <v>101</v>
      </c>
      <c r="N652" s="585" t="s">
        <v>101</v>
      </c>
      <c r="O652" s="585">
        <v>0.15</v>
      </c>
      <c r="P652" s="585" t="s">
        <v>101</v>
      </c>
      <c r="Q652" s="585" t="s">
        <v>101</v>
      </c>
      <c r="R652" s="585">
        <v>0</v>
      </c>
      <c r="S652" s="585" t="s">
        <v>101</v>
      </c>
      <c r="T652" s="585" t="s">
        <v>101</v>
      </c>
      <c r="U652" s="645" t="s">
        <v>101</v>
      </c>
      <c r="V652" s="646" t="s">
        <v>101</v>
      </c>
      <c r="W652" s="300" t="s">
        <v>101</v>
      </c>
      <c r="X652" s="585">
        <v>1</v>
      </c>
      <c r="Y652" s="585" t="s">
        <v>101</v>
      </c>
      <c r="Z652" s="585">
        <v>0</v>
      </c>
      <c r="AA652" s="585">
        <v>0</v>
      </c>
      <c r="AB652" s="585" t="s">
        <v>101</v>
      </c>
      <c r="AC652" s="585">
        <v>0</v>
      </c>
      <c r="AD652" s="585" t="s">
        <v>101</v>
      </c>
      <c r="AE652" s="585" t="s">
        <v>101</v>
      </c>
      <c r="AF652" s="585" t="s">
        <v>101</v>
      </c>
      <c r="AG652" s="585" t="s">
        <v>101</v>
      </c>
      <c r="AH652" s="585" t="s">
        <v>101</v>
      </c>
      <c r="AI652" s="585" t="s">
        <v>101</v>
      </c>
      <c r="AJ652" s="585" t="s">
        <v>101</v>
      </c>
      <c r="AK652" s="585">
        <v>0.41660000000000003</v>
      </c>
      <c r="AL652" s="585" t="s">
        <v>101</v>
      </c>
      <c r="AM652" s="585" t="s">
        <v>101</v>
      </c>
      <c r="AN652" s="585" t="s">
        <v>101</v>
      </c>
      <c r="AO652" s="585" t="s">
        <v>101</v>
      </c>
      <c r="AP652" s="585">
        <v>0</v>
      </c>
      <c r="AQ652" s="585" t="s">
        <v>101</v>
      </c>
      <c r="AR652" s="585" t="s">
        <v>101</v>
      </c>
      <c r="AS652" s="585" t="s">
        <v>101</v>
      </c>
      <c r="AT652" s="585">
        <v>1</v>
      </c>
    </row>
    <row r="653" spans="1:46" s="650" customFormat="1" ht="19.5" customHeight="1">
      <c r="A653" s="647" t="s">
        <v>566</v>
      </c>
      <c r="B653" s="556">
        <f>C653/D653</f>
        <v>0.26470588235294118</v>
      </c>
      <c r="C653" s="633">
        <f>COUNTIF(E653:AT653,1)</f>
        <v>9</v>
      </c>
      <c r="D653" s="633">
        <f>COUNTIF(E653:AT653,"&lt;&gt;N/A")</f>
        <v>34</v>
      </c>
      <c r="E653" s="648">
        <v>0</v>
      </c>
      <c r="F653" s="648">
        <f>IF(AND(OR(F636=0,F636="N/A"),OR(F637=0,F637="N/A"),OR(F639=0,F639="N/A"),OR(F640=0,F640="N/A"),OR(F641=0,F641="N/A"),OR(F643=0,F643="N/A"),OR(F644=0,F644="N/A"),OR(F645=0,F645="N/A"),OR(F635=0,F647="N/A")),1,0)</f>
        <v>0</v>
      </c>
      <c r="G653" s="648">
        <f t="shared" ref="G653:AT653" si="299">IF(AND(OR(G636=0,G636="N/A"),OR(G637=0,G637="N/A"),OR(G639=0,G639="N/A"),OR(G640=0,G640="N/A"),OR(G641=0,G641="N/A"),OR(G643=0,G643="N/A"),OR(G644=0,G644="N/A"),OR(G645=0,G645="N/A"),OR(G635=0,G647="N/A")),1,0)</f>
        <v>1</v>
      </c>
      <c r="H653" s="648">
        <f t="shared" si="299"/>
        <v>1</v>
      </c>
      <c r="I653" s="648">
        <f t="shared" si="299"/>
        <v>0</v>
      </c>
      <c r="J653" s="648">
        <f t="shared" si="299"/>
        <v>0</v>
      </c>
      <c r="K653" s="648">
        <f t="shared" si="299"/>
        <v>1</v>
      </c>
      <c r="L653" s="648">
        <f t="shared" si="299"/>
        <v>1</v>
      </c>
      <c r="M653" s="648">
        <f t="shared" si="299"/>
        <v>0</v>
      </c>
      <c r="N653" s="648">
        <f t="shared" si="299"/>
        <v>0</v>
      </c>
      <c r="O653" s="648">
        <f t="shared" si="299"/>
        <v>0</v>
      </c>
      <c r="P653" s="648">
        <f t="shared" si="299"/>
        <v>0</v>
      </c>
      <c r="Q653" s="648">
        <f t="shared" si="299"/>
        <v>0</v>
      </c>
      <c r="R653" s="648">
        <f t="shared" si="299"/>
        <v>0</v>
      </c>
      <c r="S653" s="648">
        <f t="shared" si="299"/>
        <v>0</v>
      </c>
      <c r="T653" s="648">
        <f t="shared" si="299"/>
        <v>1</v>
      </c>
      <c r="U653" s="649">
        <f t="shared" si="299"/>
        <v>1</v>
      </c>
      <c r="V653" s="646" t="s">
        <v>101</v>
      </c>
      <c r="W653" s="300" t="s">
        <v>101</v>
      </c>
      <c r="X653" s="648">
        <f t="shared" si="299"/>
        <v>0</v>
      </c>
      <c r="Y653" s="585" t="s">
        <v>101</v>
      </c>
      <c r="Z653" s="648">
        <f t="shared" si="299"/>
        <v>1</v>
      </c>
      <c r="AA653" s="648">
        <f t="shared" si="299"/>
        <v>0</v>
      </c>
      <c r="AB653" s="648">
        <f t="shared" si="299"/>
        <v>0</v>
      </c>
      <c r="AC653" s="648">
        <f t="shared" si="299"/>
        <v>0</v>
      </c>
      <c r="AD653" s="585" t="s">
        <v>101</v>
      </c>
      <c r="AE653" s="648">
        <f t="shared" si="299"/>
        <v>1</v>
      </c>
      <c r="AF653" s="648">
        <f t="shared" si="299"/>
        <v>0</v>
      </c>
      <c r="AG653" s="648">
        <f t="shared" si="299"/>
        <v>0</v>
      </c>
      <c r="AH653" s="648">
        <f t="shared" si="299"/>
        <v>0</v>
      </c>
      <c r="AI653" s="585" t="s">
        <v>101</v>
      </c>
      <c r="AJ653" s="585" t="s">
        <v>101</v>
      </c>
      <c r="AK653" s="648">
        <f t="shared" si="299"/>
        <v>0</v>
      </c>
      <c r="AL653" s="648">
        <f t="shared" si="299"/>
        <v>1</v>
      </c>
      <c r="AM653" s="648">
        <f t="shared" si="299"/>
        <v>0</v>
      </c>
      <c r="AN653" s="585" t="s">
        <v>101</v>
      </c>
      <c r="AO653" s="648">
        <f t="shared" si="299"/>
        <v>0</v>
      </c>
      <c r="AP653" s="648">
        <f t="shared" si="299"/>
        <v>0</v>
      </c>
      <c r="AQ653" s="648">
        <f t="shared" si="299"/>
        <v>0</v>
      </c>
      <c r="AR653" s="585" t="s">
        <v>101</v>
      </c>
      <c r="AS653" s="648">
        <f t="shared" si="299"/>
        <v>0</v>
      </c>
      <c r="AT653" s="648">
        <f t="shared" si="299"/>
        <v>0</v>
      </c>
    </row>
    <row r="654" spans="1:46" s="650" customFormat="1" ht="19.5" customHeight="1">
      <c r="A654" s="647" t="s">
        <v>567</v>
      </c>
      <c r="B654" s="556">
        <f>C654/D654</f>
        <v>0.14705882352941177</v>
      </c>
      <c r="C654" s="633">
        <f>COUNTIF(E654:AT654,1)</f>
        <v>5</v>
      </c>
      <c r="D654" s="633">
        <f>COUNTIF(E654:AT654,"&lt;&gt;N/A")</f>
        <v>34</v>
      </c>
      <c r="E654" s="648">
        <v>0</v>
      </c>
      <c r="F654" s="648">
        <f t="shared" ref="F654:L654" si="300">IF(AND(OR(F635=0,F635="N/A"),OR(F636=0,F636="N/A"),OR(F637=0,F637="N/A"),OR(F639=0,F639="N/A"),OR(F640=0,F640="N/A"),OR(F641=0,F641="N/A"),OR(F643=0,F643="N/A"),OR(F644=0,F644="N/A"),OR(F645=0,F645="N/A"),OR(F646=0,F646="N/A"),OR(F647=0,F647="N/A"),OR(F648=0,F648="N/A"),OR(F649=0,F649="N/A"),OR(F650=0,F650="N/A"),OR(F651=0,F651="N/A")*OR(F652=0,F652="N/A")),1,0)</f>
        <v>0</v>
      </c>
      <c r="G654" s="648">
        <f t="shared" si="300"/>
        <v>1</v>
      </c>
      <c r="H654" s="648">
        <f t="shared" si="300"/>
        <v>1</v>
      </c>
      <c r="I654" s="648">
        <f t="shared" si="300"/>
        <v>0</v>
      </c>
      <c r="J654" s="648">
        <f t="shared" si="300"/>
        <v>0</v>
      </c>
      <c r="K654" s="648">
        <f t="shared" si="300"/>
        <v>0</v>
      </c>
      <c r="L654" s="648">
        <f t="shared" si="300"/>
        <v>1</v>
      </c>
      <c r="M654" s="648">
        <v>0</v>
      </c>
      <c r="N654" s="648">
        <f t="shared" ref="N654:U654" si="301">IF(AND(OR(N635=0,N635="N/A"),OR(N636=0,N636="N/A"),OR(N637=0,N637="N/A"),OR(N639=0,N639="N/A"),OR(N640=0,N640="N/A"),OR(N641=0,N641="N/A"),OR(N643=0,N643="N/A"),OR(N644=0,N644="N/A"),OR(N645=0,N645="N/A"),OR(N646=0,N646="N/A"),OR(N647=0,N647="N/A"),OR(N648=0,N648="N/A"),OR(N649=0,N649="N/A"),OR(N650=0,N650="N/A"),OR(N651=0,N651="N/A")*OR(N652=0,N652="N/A")),1,0)</f>
        <v>0</v>
      </c>
      <c r="O654" s="648">
        <f t="shared" si="301"/>
        <v>0</v>
      </c>
      <c r="P654" s="648">
        <f t="shared" si="301"/>
        <v>0</v>
      </c>
      <c r="Q654" s="648">
        <f t="shared" si="301"/>
        <v>0</v>
      </c>
      <c r="R654" s="648">
        <f t="shared" si="301"/>
        <v>0</v>
      </c>
      <c r="S654" s="648">
        <f t="shared" si="301"/>
        <v>0</v>
      </c>
      <c r="T654" s="648">
        <f t="shared" si="301"/>
        <v>0</v>
      </c>
      <c r="U654" s="649">
        <f t="shared" si="301"/>
        <v>1</v>
      </c>
      <c r="V654" s="646" t="s">
        <v>101</v>
      </c>
      <c r="W654" s="300" t="s">
        <v>101</v>
      </c>
      <c r="X654" s="648">
        <f t="shared" ref="X654" si="302">IF(AND(OR(X635=0,X635="N/A"),OR(X636=0,X636="N/A"),OR(X637=0,X637="N/A"),OR(X639=0,X639="N/A"),OR(X640=0,X640="N/A"),OR(X641=0,X641="N/A"),OR(X643=0,X643="N/A"),OR(X644=0,X644="N/A"),OR(X645=0,X645="N/A"),OR(X646=0,X646="N/A"),OR(X647=0,X647="N/A"),OR(X648=0,X648="N/A"),OR(X649=0,X649="N/A"),OR(X650=0,X650="N/A"),OR(X651=0,X651="N/A")*OR(X652=0,X652="N/A")),1,0)</f>
        <v>0</v>
      </c>
      <c r="Y654" s="585" t="s">
        <v>101</v>
      </c>
      <c r="Z654" s="648">
        <f t="shared" ref="Z654:AC654" si="303">IF(AND(OR(Z635=0,Z635="N/A"),OR(Z636=0,Z636="N/A"),OR(Z637=0,Z637="N/A"),OR(Z639=0,Z639="N/A"),OR(Z640=0,Z640="N/A"),OR(Z641=0,Z641="N/A"),OR(Z643=0,Z643="N/A"),OR(Z644=0,Z644="N/A"),OR(Z645=0,Z645="N/A"),OR(Z646=0,Z646="N/A"),OR(Z647=0,Z647="N/A"),OR(Z648=0,Z648="N/A"),OR(Z649=0,Z649="N/A"),OR(Z650=0,Z650="N/A"),OR(Z651=0,Z651="N/A")*OR(Z652=0,Z652="N/A")),1,0)</f>
        <v>1</v>
      </c>
      <c r="AA654" s="648">
        <f t="shared" si="303"/>
        <v>0</v>
      </c>
      <c r="AB654" s="648">
        <f t="shared" si="303"/>
        <v>0</v>
      </c>
      <c r="AC654" s="648">
        <f t="shared" si="303"/>
        <v>0</v>
      </c>
      <c r="AD654" s="585" t="s">
        <v>101</v>
      </c>
      <c r="AE654" s="648">
        <f t="shared" ref="AE654:AH654" si="304">IF(AND(OR(AE635=0,AE635="N/A"),OR(AE636=0,AE636="N/A"),OR(AE637=0,AE637="N/A"),OR(AE639=0,AE639="N/A"),OR(AE640=0,AE640="N/A"),OR(AE641=0,AE641="N/A"),OR(AE643=0,AE643="N/A"),OR(AE644=0,AE644="N/A"),OR(AE645=0,AE645="N/A"),OR(AE646=0,AE646="N/A"),OR(AE647=0,AE647="N/A"),OR(AE648=0,AE648="N/A"),OR(AE649=0,AE649="N/A"),OR(AE650=0,AE650="N/A"),OR(AE651=0,AE651="N/A")*OR(AE652=0,AE652="N/A")),1,0)</f>
        <v>0</v>
      </c>
      <c r="AF654" s="648">
        <f t="shared" si="304"/>
        <v>0</v>
      </c>
      <c r="AG654" s="648">
        <f t="shared" si="304"/>
        <v>0</v>
      </c>
      <c r="AH654" s="648">
        <f t="shared" si="304"/>
        <v>0</v>
      </c>
      <c r="AI654" s="585" t="s">
        <v>101</v>
      </c>
      <c r="AJ654" s="585" t="s">
        <v>101</v>
      </c>
      <c r="AK654" s="648">
        <f t="shared" ref="AK654" si="305">IF(AND(OR(AK635=0,AK635="N/A"),OR(AK636=0,AK636="N/A"),OR(AK637=0,AK637="N/A"),OR(AK639=0,AK639="N/A"),OR(AK640=0,AK640="N/A"),OR(AK641=0,AK641="N/A"),OR(AK643=0,AK643="N/A"),OR(AK644=0,AK644="N/A"),OR(AK645=0,AK645="N/A"),OR(AK646=0,AK646="N/A"),OR(AK647=0,AK647="N/A"),OR(AK648=0,AK648="N/A"),OR(AK649=0,AK649="N/A"),OR(AK650=0,AK650="N/A"),OR(AK651=0,AK651="N/A")*OR(AK652=0,AK652="N/A")),1,0)</f>
        <v>0</v>
      </c>
      <c r="AL654" s="648">
        <v>0</v>
      </c>
      <c r="AM654" s="648">
        <v>0</v>
      </c>
      <c r="AN654" s="585" t="s">
        <v>101</v>
      </c>
      <c r="AO654" s="648">
        <f t="shared" ref="AO654:AQ654" si="306">IF(AND(OR(AO635=0,AO635="N/A"),OR(AO636=0,AO636="N/A"),OR(AO637=0,AO637="N/A"),OR(AO639=0,AO639="N/A"),OR(AO640=0,AO640="N/A"),OR(AO641=0,AO641="N/A"),OR(AO643=0,AO643="N/A"),OR(AO644=0,AO644="N/A"),OR(AO645=0,AO645="N/A"),OR(AO646=0,AO646="N/A"),OR(AO647=0,AO647="N/A"),OR(AO648=0,AO648="N/A"),OR(AO649=0,AO649="N/A"),OR(AO650=0,AO650="N/A"),OR(AO651=0,AO651="N/A")*OR(AO652=0,AO652="N/A")),1,0)</f>
        <v>0</v>
      </c>
      <c r="AP654" s="648">
        <f t="shared" si="306"/>
        <v>0</v>
      </c>
      <c r="AQ654" s="648">
        <f t="shared" si="306"/>
        <v>0</v>
      </c>
      <c r="AR654" s="585" t="s">
        <v>101</v>
      </c>
      <c r="AS654" s="648">
        <f t="shared" ref="AS654:AT654" si="307">IF(AND(OR(AS635=0,AS635="N/A"),OR(AS636=0,AS636="N/A"),OR(AS637=0,AS637="N/A"),OR(AS639=0,AS639="N/A"),OR(AS640=0,AS640="N/A"),OR(AS641=0,AS641="N/A"),OR(AS643=0,AS643="N/A"),OR(AS644=0,AS644="N/A"),OR(AS645=0,AS645="N/A"),OR(AS646=0,AS646="N/A"),OR(AS647=0,AS647="N/A"),OR(AS648=0,AS648="N/A"),OR(AS649=0,AS649="N/A"),OR(AS650=0,AS650="N/A"),OR(AS651=0,AS651="N/A")*OR(AS652=0,AS652="N/A")),1,0)</f>
        <v>0</v>
      </c>
      <c r="AT654" s="648">
        <f t="shared" si="307"/>
        <v>0</v>
      </c>
    </row>
    <row r="655" spans="1:46" ht="24" customHeight="1">
      <c r="A655" s="651" t="s">
        <v>568</v>
      </c>
      <c r="B655" s="432"/>
      <c r="C655" s="432"/>
      <c r="D655" s="433"/>
      <c r="E655" s="432"/>
      <c r="F655" s="432"/>
      <c r="G655" s="432"/>
      <c r="H655" s="432"/>
      <c r="I655" s="432"/>
      <c r="J655" s="432"/>
      <c r="K655" s="432"/>
      <c r="L655" s="432"/>
      <c r="M655" s="432"/>
      <c r="N655" s="432"/>
      <c r="O655" s="432"/>
      <c r="P655" s="432"/>
      <c r="Q655" s="432"/>
      <c r="R655" s="535"/>
      <c r="S655" s="535"/>
      <c r="T655" s="535"/>
      <c r="U655" s="432"/>
      <c r="V655" s="433"/>
      <c r="W655" s="432"/>
      <c r="X655" s="432"/>
      <c r="Y655" s="432"/>
      <c r="Z655" s="432"/>
      <c r="AA655" s="432"/>
      <c r="AB655" s="432"/>
      <c r="AC655" s="432"/>
      <c r="AD655" s="432"/>
      <c r="AE655" s="434"/>
      <c r="AF655" s="432"/>
      <c r="AG655" s="432"/>
      <c r="AH655" s="432"/>
      <c r="AI655" s="432"/>
      <c r="AJ655" s="432"/>
      <c r="AK655" s="432"/>
      <c r="AL655" s="432"/>
      <c r="AM655" s="432"/>
      <c r="AN655" s="432"/>
      <c r="AO655" s="432"/>
      <c r="AP655" s="432"/>
      <c r="AQ655" s="432"/>
      <c r="AR655" s="432"/>
      <c r="AS655" s="432"/>
      <c r="AT655" s="432"/>
    </row>
    <row r="656" spans="1:46" ht="15">
      <c r="A656" s="643" t="s">
        <v>569</v>
      </c>
      <c r="B656" s="443"/>
      <c r="C656" s="443"/>
      <c r="D656" s="444"/>
      <c r="E656" s="443"/>
      <c r="F656" s="443"/>
      <c r="G656" s="443"/>
      <c r="H656" s="443"/>
      <c r="I656" s="443"/>
      <c r="J656" s="443"/>
      <c r="K656" s="443"/>
      <c r="L656" s="443"/>
      <c r="M656" s="443"/>
      <c r="N656" s="443"/>
      <c r="O656" s="443"/>
      <c r="P656" s="443"/>
      <c r="Q656" s="443"/>
      <c r="R656" s="535"/>
      <c r="S656" s="535"/>
      <c r="T656" s="535"/>
      <c r="U656" s="443"/>
      <c r="V656" s="444"/>
      <c r="W656" s="443"/>
      <c r="X656" s="443"/>
      <c r="Y656" s="443"/>
      <c r="Z656" s="443"/>
      <c r="AA656" s="443"/>
      <c r="AB656" s="443"/>
      <c r="AC656" s="443"/>
      <c r="AD656" s="443"/>
      <c r="AE656" s="445"/>
      <c r="AF656" s="443"/>
      <c r="AG656" s="443"/>
      <c r="AH656" s="443"/>
      <c r="AI656" s="443"/>
      <c r="AJ656" s="443"/>
      <c r="AK656" s="443"/>
      <c r="AL656" s="443"/>
      <c r="AM656" s="443"/>
      <c r="AN656" s="443"/>
      <c r="AO656" s="443"/>
      <c r="AP656" s="443"/>
      <c r="AQ656" s="443"/>
      <c r="AR656" s="443"/>
      <c r="AS656" s="443"/>
      <c r="AT656" s="443"/>
    </row>
    <row r="657" spans="1:46">
      <c r="A657" s="640" t="s">
        <v>551</v>
      </c>
      <c r="B657" s="644"/>
      <c r="C657" s="644"/>
      <c r="D657" s="873" cm="1">
        <f t="array" ref="D657">SUMPRODUCT(--((E657:AT657&lt;&gt;"N/A")+(E658:AT658&lt;&gt;"N/A")&gt;0))</f>
        <v>28</v>
      </c>
      <c r="E657" s="323" t="s">
        <v>101</v>
      </c>
      <c r="F657" s="325" t="s">
        <v>101</v>
      </c>
      <c r="G657" s="652">
        <v>4.3716582035847602E-4</v>
      </c>
      <c r="H657" s="585">
        <v>0.11797133406835721</v>
      </c>
      <c r="I657" s="585" t="s">
        <v>101</v>
      </c>
      <c r="J657" s="585">
        <v>0.1274354327140915</v>
      </c>
      <c r="K657" s="585">
        <v>2.156766083312793E-2</v>
      </c>
      <c r="L657" s="653">
        <v>0</v>
      </c>
      <c r="M657" s="585" t="s">
        <v>101</v>
      </c>
      <c r="N657" s="585">
        <v>0.97235023041474655</v>
      </c>
      <c r="O657" s="585">
        <v>0.3460364690623331</v>
      </c>
      <c r="P657" s="585">
        <v>0.5476923076923077</v>
      </c>
      <c r="Q657" s="585">
        <v>3.2107522867276458E-2</v>
      </c>
      <c r="R657" s="585">
        <v>0.1370421668205602</v>
      </c>
      <c r="S657" s="585">
        <v>6.8965517241379309E-2</v>
      </c>
      <c r="T657" s="585">
        <v>0.32727272727272733</v>
      </c>
      <c r="U657" s="645">
        <v>1.328502415458937E-2</v>
      </c>
      <c r="V657" s="646" t="s">
        <v>101</v>
      </c>
      <c r="W657" s="300" t="s">
        <v>101</v>
      </c>
      <c r="X657" s="585" t="s">
        <v>101</v>
      </c>
      <c r="Y657" s="585" t="s">
        <v>101</v>
      </c>
      <c r="Z657" s="585">
        <v>0.22040072859744991</v>
      </c>
      <c r="AA657" s="585">
        <v>0.13157894736842099</v>
      </c>
      <c r="AB657" s="585">
        <v>0.15563456283087451</v>
      </c>
      <c r="AC657" s="585">
        <v>0.13631112822487479</v>
      </c>
      <c r="AD657" s="585" t="s">
        <v>101</v>
      </c>
      <c r="AE657" s="585">
        <v>0.4586808188021228</v>
      </c>
      <c r="AF657" s="585">
        <v>9.5478672379612453E-2</v>
      </c>
      <c r="AG657" s="585">
        <v>0.3202474690663667</v>
      </c>
      <c r="AH657" s="585">
        <v>0.16563439567047511</v>
      </c>
      <c r="AI657" s="585" t="s">
        <v>101</v>
      </c>
      <c r="AJ657" s="585" t="s">
        <v>101</v>
      </c>
      <c r="AK657" s="585">
        <v>2.6369168356997971E-2</v>
      </c>
      <c r="AL657" s="585" t="s">
        <v>101</v>
      </c>
      <c r="AM657" s="585" t="s">
        <v>101</v>
      </c>
      <c r="AN657" s="585">
        <v>0.22588832487309651</v>
      </c>
      <c r="AO657" s="585">
        <v>5.6805155768397987E-2</v>
      </c>
      <c r="AP657" s="585">
        <v>1.129595015576324E-2</v>
      </c>
      <c r="AQ657" s="585" t="s">
        <v>101</v>
      </c>
      <c r="AR657" s="585" t="s">
        <v>101</v>
      </c>
      <c r="AS657" s="585">
        <v>0.33533699961631919</v>
      </c>
      <c r="AT657" s="585" t="s">
        <v>101</v>
      </c>
    </row>
    <row r="658" spans="1:46" ht="14.25" customHeight="1">
      <c r="A658" s="635" t="s">
        <v>552</v>
      </c>
      <c r="B658" s="641"/>
      <c r="C658" s="641"/>
      <c r="D658" s="877"/>
      <c r="E658" s="323" t="s">
        <v>101</v>
      </c>
      <c r="F658" s="325" t="s">
        <v>101</v>
      </c>
      <c r="G658" s="585" t="s">
        <v>101</v>
      </c>
      <c r="H658" s="585" t="s">
        <v>101</v>
      </c>
      <c r="I658" s="585" t="s">
        <v>101</v>
      </c>
      <c r="J658" s="585" t="s">
        <v>101</v>
      </c>
      <c r="K658" s="585" t="s">
        <v>101</v>
      </c>
      <c r="L658" s="585" t="s">
        <v>101</v>
      </c>
      <c r="M658" s="585" t="s">
        <v>101</v>
      </c>
      <c r="N658" s="585" t="s">
        <v>101</v>
      </c>
      <c r="O658" s="585">
        <v>0.58727046984251452</v>
      </c>
      <c r="P658" s="585" t="s">
        <v>101</v>
      </c>
      <c r="Q658" s="585" t="s">
        <v>101</v>
      </c>
      <c r="R658" s="585" t="s">
        <v>101</v>
      </c>
      <c r="S658" s="585" t="s">
        <v>101</v>
      </c>
      <c r="T658" s="585" t="s">
        <v>101</v>
      </c>
      <c r="U658" s="645" t="s">
        <v>101</v>
      </c>
      <c r="V658" s="646" t="s">
        <v>101</v>
      </c>
      <c r="W658" s="300" t="s">
        <v>101</v>
      </c>
      <c r="X658" s="585">
        <v>0.56759247880054076</v>
      </c>
      <c r="Y658" s="585" t="s">
        <v>101</v>
      </c>
      <c r="Z658" s="585" t="s">
        <v>101</v>
      </c>
      <c r="AA658" s="585">
        <v>0</v>
      </c>
      <c r="AB658" s="585" t="s">
        <v>101</v>
      </c>
      <c r="AC658" s="585" t="s">
        <v>101</v>
      </c>
      <c r="AD658" s="585" t="s">
        <v>101</v>
      </c>
      <c r="AE658" s="585" t="s">
        <v>101</v>
      </c>
      <c r="AF658" s="585" t="s">
        <v>101</v>
      </c>
      <c r="AG658" s="585" t="s">
        <v>101</v>
      </c>
      <c r="AH658" s="585" t="s">
        <v>101</v>
      </c>
      <c r="AI658" s="585" t="s">
        <v>101</v>
      </c>
      <c r="AJ658" s="585">
        <v>0.35843500210349177</v>
      </c>
      <c r="AK658" s="585" t="s">
        <v>101</v>
      </c>
      <c r="AL658" s="585" t="s">
        <v>101</v>
      </c>
      <c r="AM658" s="585" t="s">
        <v>101</v>
      </c>
      <c r="AN658" s="585" t="s">
        <v>101</v>
      </c>
      <c r="AO658" s="585" t="s">
        <v>101</v>
      </c>
      <c r="AP658" s="585" t="s">
        <v>101</v>
      </c>
      <c r="AQ658" s="585" t="s">
        <v>101</v>
      </c>
      <c r="AR658" s="585" t="s">
        <v>101</v>
      </c>
      <c r="AS658" s="585" t="s">
        <v>101</v>
      </c>
      <c r="AT658" s="585" t="s">
        <v>101</v>
      </c>
    </row>
    <row r="659" spans="1:46" ht="15">
      <c r="A659" s="631" t="s">
        <v>570</v>
      </c>
      <c r="B659" s="639"/>
      <c r="C659" s="639"/>
      <c r="D659" s="633">
        <f>COUNTIF(E659:AT659,"&lt;&gt;N/A")</f>
        <v>23</v>
      </c>
      <c r="E659" s="323" t="s">
        <v>101</v>
      </c>
      <c r="F659" s="325" t="s">
        <v>101</v>
      </c>
      <c r="G659" s="585" t="s">
        <v>101</v>
      </c>
      <c r="H659" s="585">
        <v>0.1223814773980154</v>
      </c>
      <c r="I659" s="585" t="s">
        <v>101</v>
      </c>
      <c r="J659" s="585">
        <v>0.1051200724966017</v>
      </c>
      <c r="K659" s="585">
        <v>1.7999999999999999E-2</v>
      </c>
      <c r="L659" s="653">
        <v>0</v>
      </c>
      <c r="M659" s="585" t="s">
        <v>101</v>
      </c>
      <c r="N659" s="585">
        <v>0.98050365556458163</v>
      </c>
      <c r="O659" s="585">
        <v>0.40131920041477043</v>
      </c>
      <c r="P659" s="585" t="s">
        <v>101</v>
      </c>
      <c r="Q659" s="585">
        <v>4.4018534119629318E-2</v>
      </c>
      <c r="R659" s="585">
        <v>9.1306802145074792E-2</v>
      </c>
      <c r="S659" s="585" t="s">
        <v>101</v>
      </c>
      <c r="T659" s="585">
        <v>0.19172113289760351</v>
      </c>
      <c r="U659" s="645" t="s">
        <v>101</v>
      </c>
      <c r="V659" s="646" t="s">
        <v>101</v>
      </c>
      <c r="W659" s="300" t="s">
        <v>101</v>
      </c>
      <c r="X659" s="585">
        <v>0.47219402143260009</v>
      </c>
      <c r="Y659" s="585" t="s">
        <v>101</v>
      </c>
      <c r="Z659" s="585">
        <v>0.151183970856102</v>
      </c>
      <c r="AA659" s="585">
        <v>0</v>
      </c>
      <c r="AB659" s="585">
        <v>0.1158757685637711</v>
      </c>
      <c r="AC659" s="585">
        <v>0.15306122448979589</v>
      </c>
      <c r="AD659" s="585" t="s">
        <v>101</v>
      </c>
      <c r="AE659" s="585">
        <v>0.31725312145289442</v>
      </c>
      <c r="AF659" s="585" t="s">
        <v>101</v>
      </c>
      <c r="AG659" s="585">
        <v>0.21178919688835321</v>
      </c>
      <c r="AH659" s="585" t="s">
        <v>101</v>
      </c>
      <c r="AI659" s="585" t="s">
        <v>101</v>
      </c>
      <c r="AJ659" s="585">
        <v>0.20523648648648651</v>
      </c>
      <c r="AK659" s="585">
        <v>2.0661157024793389E-2</v>
      </c>
      <c r="AL659" s="585" t="s">
        <v>101</v>
      </c>
      <c r="AM659" s="585" t="s">
        <v>101</v>
      </c>
      <c r="AN659" s="585">
        <v>0.14104193138500629</v>
      </c>
      <c r="AO659" s="585">
        <v>4.3808209727492241E-2</v>
      </c>
      <c r="AP659" s="585">
        <v>1.2669781931464169E-2</v>
      </c>
      <c r="AQ659" s="585" t="s">
        <v>101</v>
      </c>
      <c r="AR659" s="585" t="s">
        <v>101</v>
      </c>
      <c r="AS659" s="585">
        <v>0.5537314295624024</v>
      </c>
      <c r="AT659" s="585">
        <v>5.0616758826031477E-2</v>
      </c>
    </row>
    <row r="660" spans="1:46" ht="15">
      <c r="A660" s="631" t="s">
        <v>571</v>
      </c>
      <c r="B660" s="535"/>
      <c r="C660" s="535"/>
      <c r="D660" s="536"/>
      <c r="E660" s="535"/>
      <c r="F660" s="535"/>
      <c r="G660" s="654"/>
      <c r="H660" s="535"/>
      <c r="I660" s="535"/>
      <c r="J660" s="535"/>
      <c r="K660" s="535"/>
      <c r="L660" s="535"/>
      <c r="M660" s="535"/>
      <c r="N660" s="535"/>
      <c r="O660" s="535"/>
      <c r="P660" s="535"/>
      <c r="Q660" s="535"/>
      <c r="R660" s="535"/>
      <c r="S660" s="535"/>
      <c r="T660" s="535"/>
      <c r="U660" s="535"/>
      <c r="V660" s="536"/>
      <c r="W660" s="535"/>
      <c r="X660" s="535"/>
      <c r="Y660" s="535"/>
      <c r="Z660" s="535"/>
      <c r="AA660" s="535"/>
      <c r="AB660" s="535"/>
      <c r="AC660" s="535"/>
      <c r="AD660" s="535"/>
      <c r="AE660" s="537"/>
      <c r="AF660" s="535"/>
      <c r="AG660" s="535"/>
      <c r="AH660" s="535"/>
      <c r="AI660" s="535"/>
      <c r="AJ660" s="535"/>
      <c r="AK660" s="535"/>
      <c r="AL660" s="535"/>
      <c r="AM660" s="535"/>
      <c r="AN660" s="535"/>
      <c r="AO660" s="535"/>
      <c r="AP660" s="535"/>
      <c r="AQ660" s="535"/>
      <c r="AR660" s="535"/>
      <c r="AS660" s="535"/>
      <c r="AT660" s="535"/>
    </row>
    <row r="661" spans="1:46">
      <c r="A661" s="635" t="s">
        <v>266</v>
      </c>
      <c r="B661" s="644"/>
      <c r="C661" s="644"/>
      <c r="D661" s="873" cm="1">
        <f t="array" ref="D661">SUMPRODUCT(--((E661:AT661&lt;&gt;"N/A")+(E662:AT662&lt;&gt;"N/A")+(E663:AT663&lt;&gt;"N/A")&gt;0))</f>
        <v>31</v>
      </c>
      <c r="E661" s="323" t="s">
        <v>101</v>
      </c>
      <c r="F661" s="585" t="s">
        <v>101</v>
      </c>
      <c r="G661" s="585" t="s">
        <v>101</v>
      </c>
      <c r="H661" s="585">
        <v>9.2613009922822495E-2</v>
      </c>
      <c r="I661" s="585" t="s">
        <v>101</v>
      </c>
      <c r="J661" s="585">
        <v>5.8676937018577263E-2</v>
      </c>
      <c r="K661" s="585">
        <v>2.6356993736951981E-2</v>
      </c>
      <c r="L661" s="585" t="s">
        <v>101</v>
      </c>
      <c r="M661" s="585" t="s">
        <v>101</v>
      </c>
      <c r="N661" s="585" t="s">
        <v>101</v>
      </c>
      <c r="O661" s="585">
        <v>0.4546599790038493</v>
      </c>
      <c r="P661" s="585" t="s">
        <v>101</v>
      </c>
      <c r="Q661" s="585" t="s">
        <v>101</v>
      </c>
      <c r="R661" s="585">
        <v>0.12978889757623141</v>
      </c>
      <c r="S661" s="585" t="s">
        <v>101</v>
      </c>
      <c r="T661" s="585">
        <v>0.22270742358078599</v>
      </c>
      <c r="U661" s="645" t="s">
        <v>101</v>
      </c>
      <c r="V661" s="646" t="s">
        <v>101</v>
      </c>
      <c r="W661" s="300" t="s">
        <v>101</v>
      </c>
      <c r="X661" s="585" t="s">
        <v>101</v>
      </c>
      <c r="Y661" s="585" t="s">
        <v>101</v>
      </c>
      <c r="Z661" s="585">
        <v>0.34972677595628421</v>
      </c>
      <c r="AA661" s="585">
        <v>0</v>
      </c>
      <c r="AB661" s="585">
        <v>0.2283547679837804</v>
      </c>
      <c r="AC661" s="585">
        <v>0.22988063149788221</v>
      </c>
      <c r="AD661" s="585" t="s">
        <v>101</v>
      </c>
      <c r="AE661" s="585">
        <v>0.37572254335260108</v>
      </c>
      <c r="AF661" s="585">
        <v>9.2122745966466302E-2</v>
      </c>
      <c r="AG661" s="585">
        <v>0.22289766970618041</v>
      </c>
      <c r="AH661" s="585" t="s">
        <v>101</v>
      </c>
      <c r="AI661" s="585" t="s">
        <v>101</v>
      </c>
      <c r="AJ661" s="585" t="s">
        <v>101</v>
      </c>
      <c r="AK661" s="585" t="s">
        <v>101</v>
      </c>
      <c r="AL661" s="585" t="s">
        <v>101</v>
      </c>
      <c r="AM661" s="585" t="s">
        <v>101</v>
      </c>
      <c r="AN661" s="585">
        <v>0.30779054916985948</v>
      </c>
      <c r="AO661" s="585" t="s">
        <v>101</v>
      </c>
      <c r="AP661" s="585">
        <v>8.8255451713395647E-3</v>
      </c>
      <c r="AQ661" s="585" t="s">
        <v>101</v>
      </c>
      <c r="AR661" s="585" t="s">
        <v>101</v>
      </c>
      <c r="AS661" s="585">
        <v>0.64448840136666063</v>
      </c>
      <c r="AT661" s="585">
        <v>0.17326915957052941</v>
      </c>
    </row>
    <row r="662" spans="1:46" ht="14.25" customHeight="1">
      <c r="A662" s="640" t="s">
        <v>267</v>
      </c>
      <c r="B662" s="639"/>
      <c r="C662" s="639"/>
      <c r="D662" s="878"/>
      <c r="E662" s="323" t="s">
        <v>101</v>
      </c>
      <c r="F662" s="585" t="s">
        <v>101</v>
      </c>
      <c r="G662" s="652">
        <v>2.5847426334834939E-4</v>
      </c>
      <c r="H662" s="585">
        <v>0.10584343991179709</v>
      </c>
      <c r="I662" s="585">
        <v>0.3971631205673759</v>
      </c>
      <c r="J662" s="585">
        <v>3.5342093339374707E-2</v>
      </c>
      <c r="K662" s="585">
        <v>1.5884743258219432E-2</v>
      </c>
      <c r="L662" s="653">
        <v>0</v>
      </c>
      <c r="M662" s="585" t="s">
        <v>101</v>
      </c>
      <c r="N662" s="585">
        <v>0.97121212121212119</v>
      </c>
      <c r="O662" s="585">
        <v>0.41559015897400092</v>
      </c>
      <c r="P662" s="585">
        <v>0.70769230769230773</v>
      </c>
      <c r="Q662" s="585">
        <v>6.2817719680464776E-2</v>
      </c>
      <c r="R662" s="585">
        <v>0.14048216335728561</v>
      </c>
      <c r="S662" s="585">
        <v>0.31034482758620691</v>
      </c>
      <c r="T662" s="585">
        <v>0.5</v>
      </c>
      <c r="U662" s="645">
        <v>6.038647342995169E-3</v>
      </c>
      <c r="V662" s="646" t="s">
        <v>101</v>
      </c>
      <c r="W662" s="300" t="s">
        <v>101</v>
      </c>
      <c r="X662" s="585">
        <v>0.29841707516339872</v>
      </c>
      <c r="Y662" s="585" t="s">
        <v>101</v>
      </c>
      <c r="Z662" s="585">
        <v>0.2896174863387978</v>
      </c>
      <c r="AA662" s="585">
        <v>0</v>
      </c>
      <c r="AB662" s="585">
        <v>0.18570745697896751</v>
      </c>
      <c r="AC662" s="585">
        <v>9.8382749326145547E-2</v>
      </c>
      <c r="AD662" s="585" t="s">
        <v>101</v>
      </c>
      <c r="AE662" s="585">
        <v>0.2550957381099444</v>
      </c>
      <c r="AF662" s="585" t="s">
        <v>101</v>
      </c>
      <c r="AG662" s="585">
        <v>0.24984928085436231</v>
      </c>
      <c r="AH662" s="585">
        <v>0.19752472112400821</v>
      </c>
      <c r="AI662" s="585" t="s">
        <v>101</v>
      </c>
      <c r="AJ662" s="585">
        <v>0.28746824724809478</v>
      </c>
      <c r="AK662" s="585">
        <v>2.6315789473684209E-2</v>
      </c>
      <c r="AL662" s="585" t="s">
        <v>101</v>
      </c>
      <c r="AM662" s="585" t="s">
        <v>101</v>
      </c>
      <c r="AN662" s="585">
        <v>0.36</v>
      </c>
      <c r="AO662" s="585">
        <v>7.2531265075889709E-2</v>
      </c>
      <c r="AP662" s="585" t="s">
        <v>101</v>
      </c>
      <c r="AQ662" s="585">
        <v>0.12254641909814321</v>
      </c>
      <c r="AR662" s="585" t="s">
        <v>101</v>
      </c>
      <c r="AS662" s="585">
        <v>0.46966975265994199</v>
      </c>
      <c r="AT662" s="585">
        <v>0.13970588235294121</v>
      </c>
    </row>
    <row r="663" spans="1:46" ht="14.25" customHeight="1">
      <c r="A663" s="446" t="s">
        <v>268</v>
      </c>
      <c r="B663" s="655"/>
      <c r="C663" s="498"/>
      <c r="D663" s="877"/>
      <c r="E663" s="323" t="s">
        <v>101</v>
      </c>
      <c r="F663" s="585" t="s">
        <v>101</v>
      </c>
      <c r="G663" s="585" t="s">
        <v>101</v>
      </c>
      <c r="H663" s="585">
        <v>4.2998897464167588E-2</v>
      </c>
      <c r="I663" s="585" t="s">
        <v>101</v>
      </c>
      <c r="J663" s="585" t="s">
        <v>101</v>
      </c>
      <c r="K663" s="585" t="s">
        <v>101</v>
      </c>
      <c r="L663" s="585" t="s">
        <v>101</v>
      </c>
      <c r="M663" s="585" t="s">
        <v>101</v>
      </c>
      <c r="N663" s="585" t="s">
        <v>101</v>
      </c>
      <c r="O663" s="585" t="s">
        <v>101</v>
      </c>
      <c r="P663" s="585" t="s">
        <v>101</v>
      </c>
      <c r="Q663" s="585" t="s">
        <v>101</v>
      </c>
      <c r="R663" s="585">
        <v>0.19976771196283391</v>
      </c>
      <c r="S663" s="585">
        <v>0</v>
      </c>
      <c r="T663" s="585" t="s">
        <v>101</v>
      </c>
      <c r="U663" s="645" t="s">
        <v>101</v>
      </c>
      <c r="V663" s="646" t="s">
        <v>101</v>
      </c>
      <c r="W663" s="300" t="s">
        <v>101</v>
      </c>
      <c r="X663" s="585" t="s">
        <v>101</v>
      </c>
      <c r="Y663" s="585" t="s">
        <v>101</v>
      </c>
      <c r="Z663" s="585" t="s">
        <v>101</v>
      </c>
      <c r="AA663" s="585" t="s">
        <v>101</v>
      </c>
      <c r="AB663" s="585" t="s">
        <v>101</v>
      </c>
      <c r="AC663" s="585" t="s">
        <v>101</v>
      </c>
      <c r="AD663" s="585" t="s">
        <v>101</v>
      </c>
      <c r="AE663" s="585" t="s">
        <v>101</v>
      </c>
      <c r="AF663" s="585" t="s">
        <v>101</v>
      </c>
      <c r="AG663" s="585">
        <v>0.20710382513661199</v>
      </c>
      <c r="AH663" s="585" t="s">
        <v>101</v>
      </c>
      <c r="AI663" s="585" t="s">
        <v>101</v>
      </c>
      <c r="AJ663" s="585" t="s">
        <v>101</v>
      </c>
      <c r="AK663" s="585" t="s">
        <v>101</v>
      </c>
      <c r="AL663" s="585" t="s">
        <v>101</v>
      </c>
      <c r="AM663" s="585" t="s">
        <v>101</v>
      </c>
      <c r="AN663" s="585" t="s">
        <v>101</v>
      </c>
      <c r="AO663" s="585" t="s">
        <v>101</v>
      </c>
      <c r="AP663" s="585" t="s">
        <v>101</v>
      </c>
      <c r="AQ663" s="585" t="s">
        <v>101</v>
      </c>
      <c r="AR663" s="585" t="s">
        <v>101</v>
      </c>
      <c r="AS663" s="585">
        <v>0.27111498764355291</v>
      </c>
      <c r="AT663" s="585" t="s">
        <v>101</v>
      </c>
    </row>
    <row r="664" spans="1:46" ht="15">
      <c r="A664" s="617" t="s">
        <v>572</v>
      </c>
      <c r="B664" s="535"/>
      <c r="C664" s="557"/>
      <c r="D664" s="581"/>
      <c r="E664" s="535"/>
      <c r="F664" s="535"/>
      <c r="G664" s="654"/>
      <c r="H664" s="535"/>
      <c r="I664" s="535"/>
      <c r="J664" s="535"/>
      <c r="K664" s="535"/>
      <c r="L664" s="535"/>
      <c r="M664" s="535"/>
      <c r="N664" s="535"/>
      <c r="O664" s="535"/>
      <c r="P664" s="535"/>
      <c r="Q664" s="535"/>
      <c r="R664" s="535"/>
      <c r="S664" s="535"/>
      <c r="T664" s="535"/>
      <c r="U664" s="535"/>
      <c r="V664" s="536"/>
      <c r="W664" s="535"/>
      <c r="X664" s="535"/>
      <c r="Y664" s="535"/>
      <c r="Z664" s="535"/>
      <c r="AA664" s="535"/>
      <c r="AB664" s="535"/>
      <c r="AC664" s="535"/>
      <c r="AD664" s="535"/>
      <c r="AE664" s="537"/>
      <c r="AF664" s="535"/>
      <c r="AG664" s="535"/>
      <c r="AH664" s="535"/>
      <c r="AI664" s="535"/>
      <c r="AJ664" s="535"/>
      <c r="AK664" s="535"/>
      <c r="AL664" s="535"/>
      <c r="AM664" s="535"/>
      <c r="AN664" s="535"/>
      <c r="AO664" s="535"/>
      <c r="AP664" s="535"/>
      <c r="AQ664" s="535"/>
      <c r="AR664" s="535"/>
      <c r="AS664" s="535"/>
      <c r="AT664" s="535"/>
    </row>
    <row r="665" spans="1:46">
      <c r="A665" s="446" t="s">
        <v>556</v>
      </c>
      <c r="B665" s="656"/>
      <c r="C665" s="644"/>
      <c r="D665" s="873" cm="1">
        <f t="array" ref="D665">SUMPRODUCT(--((E665:AT665&lt;&gt;"N/A")+(E666:AT666&lt;&gt;"N/A")&gt;0))</f>
        <v>28</v>
      </c>
      <c r="E665" s="323" t="s">
        <v>101</v>
      </c>
      <c r="F665" s="325" t="s">
        <v>101</v>
      </c>
      <c r="G665" s="652">
        <v>2.2857142857142859E-3</v>
      </c>
      <c r="H665" s="585">
        <v>5.6229327453142228E-2</v>
      </c>
      <c r="I665" s="585">
        <v>4.3343653250773988E-2</v>
      </c>
      <c r="J665" s="585">
        <v>5.3466243769823292E-2</v>
      </c>
      <c r="K665" s="585">
        <v>1.6202283048975079E-2</v>
      </c>
      <c r="L665" s="585">
        <v>0</v>
      </c>
      <c r="M665" s="585" t="s">
        <v>101</v>
      </c>
      <c r="N665" s="585" t="s">
        <v>101</v>
      </c>
      <c r="O665" s="585">
        <v>0.40715763454149762</v>
      </c>
      <c r="P665" s="585">
        <v>0.5953846153846154</v>
      </c>
      <c r="Q665" s="585">
        <v>1.9940179461615151E-2</v>
      </c>
      <c r="R665" s="585">
        <v>9.3639977285633169E-2</v>
      </c>
      <c r="S665" s="585" t="s">
        <v>101</v>
      </c>
      <c r="T665" s="585">
        <v>0.14498933901918981</v>
      </c>
      <c r="U665" s="645">
        <v>1.0869565217391301E-2</v>
      </c>
      <c r="V665" s="646" t="s">
        <v>101</v>
      </c>
      <c r="W665" s="300" t="s">
        <v>101</v>
      </c>
      <c r="X665" s="585">
        <v>0.51290461450154778</v>
      </c>
      <c r="Y665" s="585" t="s">
        <v>101</v>
      </c>
      <c r="Z665" s="585">
        <v>0.21129326047358829</v>
      </c>
      <c r="AA665" s="585">
        <v>0.2807017543859649</v>
      </c>
      <c r="AB665" s="585">
        <v>0.15488356649102969</v>
      </c>
      <c r="AC665" s="585">
        <v>5.4485945321524842E-2</v>
      </c>
      <c r="AD665" s="585" t="s">
        <v>101</v>
      </c>
      <c r="AE665" s="585">
        <v>0.37471264367816087</v>
      </c>
      <c r="AF665" s="585">
        <v>0.1227692697126946</v>
      </c>
      <c r="AG665" s="585">
        <v>0.18442731862875369</v>
      </c>
      <c r="AH665" s="585" t="s">
        <v>101</v>
      </c>
      <c r="AI665" s="585" t="s">
        <v>101</v>
      </c>
      <c r="AJ665" s="585" t="s">
        <v>101</v>
      </c>
      <c r="AK665" s="585">
        <v>4.4776119402985072E-2</v>
      </c>
      <c r="AL665" s="585" t="s">
        <v>101</v>
      </c>
      <c r="AM665" s="585" t="s">
        <v>101</v>
      </c>
      <c r="AN665" s="585">
        <v>0.12328767123287671</v>
      </c>
      <c r="AO665" s="585">
        <v>6.5718624879193707E-2</v>
      </c>
      <c r="AP665" s="653">
        <v>2.4548286604361368E-3</v>
      </c>
      <c r="AQ665" s="585" t="s">
        <v>101</v>
      </c>
      <c r="AR665" s="585" t="s">
        <v>101</v>
      </c>
      <c r="AS665" s="585">
        <v>0.58563275872212739</v>
      </c>
      <c r="AT665" s="585">
        <v>0.1077882960413081</v>
      </c>
    </row>
    <row r="666" spans="1:46" ht="14.25" customHeight="1">
      <c r="A666" s="446" t="s">
        <v>557</v>
      </c>
      <c r="B666" s="657"/>
      <c r="C666" s="639"/>
      <c r="D666" s="877"/>
      <c r="E666" s="323" t="s">
        <v>101</v>
      </c>
      <c r="F666" s="325" t="s">
        <v>101</v>
      </c>
      <c r="G666" s="585" t="s">
        <v>101</v>
      </c>
      <c r="H666" s="585">
        <v>9.0407938257993384E-2</v>
      </c>
      <c r="I666" s="585">
        <v>0.90476190476190477</v>
      </c>
      <c r="J666" s="585">
        <v>0.13966923425464431</v>
      </c>
      <c r="K666" s="585" t="s">
        <v>101</v>
      </c>
      <c r="L666" s="585" t="s">
        <v>101</v>
      </c>
      <c r="M666" s="585" t="s">
        <v>101</v>
      </c>
      <c r="N666" s="585">
        <v>0.9147286821705426</v>
      </c>
      <c r="O666" s="585">
        <v>0.45135996649526511</v>
      </c>
      <c r="P666" s="585">
        <v>0.5</v>
      </c>
      <c r="Q666" s="585">
        <v>0.1007719591070311</v>
      </c>
      <c r="R666" s="585">
        <v>0.14032168607875761</v>
      </c>
      <c r="S666" s="585" t="s">
        <v>101</v>
      </c>
      <c r="T666" s="585" t="s">
        <v>101</v>
      </c>
      <c r="U666" s="645" t="s">
        <v>101</v>
      </c>
      <c r="V666" s="646" t="s">
        <v>101</v>
      </c>
      <c r="W666" s="300" t="s">
        <v>101</v>
      </c>
      <c r="X666" s="585">
        <v>0.55010630321580067</v>
      </c>
      <c r="Y666" s="585" t="s">
        <v>101</v>
      </c>
      <c r="Z666" s="585" t="s">
        <v>101</v>
      </c>
      <c r="AA666" s="585">
        <v>0.2807017543859649</v>
      </c>
      <c r="AB666" s="585">
        <v>0.24404350458032481</v>
      </c>
      <c r="AC666" s="585">
        <v>0.1988833269156719</v>
      </c>
      <c r="AD666" s="585" t="s">
        <v>101</v>
      </c>
      <c r="AE666" s="585">
        <v>0.36049382716049377</v>
      </c>
      <c r="AF666" s="585" t="s">
        <v>101</v>
      </c>
      <c r="AG666" s="585">
        <v>0.28649157685466148</v>
      </c>
      <c r="AH666" s="585" t="s">
        <v>101</v>
      </c>
      <c r="AI666" s="585" t="s">
        <v>101</v>
      </c>
      <c r="AJ666" s="585">
        <v>0.59018987341772156</v>
      </c>
      <c r="AK666" s="585">
        <v>3.5230352303523033E-2</v>
      </c>
      <c r="AL666" s="585" t="s">
        <v>101</v>
      </c>
      <c r="AM666" s="585" t="s">
        <v>101</v>
      </c>
      <c r="AN666" s="585">
        <v>5.8737151248164463E-2</v>
      </c>
      <c r="AO666" s="585">
        <v>5.6215114733764511E-2</v>
      </c>
      <c r="AP666" s="653">
        <v>4.1152647975077894E-3</v>
      </c>
      <c r="AQ666" s="585" t="s">
        <v>101</v>
      </c>
      <c r="AR666" s="585" t="s">
        <v>101</v>
      </c>
      <c r="AS666" s="585">
        <v>0.62945146467547386</v>
      </c>
      <c r="AT666" s="585">
        <v>0.1455918037206794</v>
      </c>
    </row>
    <row r="667" spans="1:46" ht="15">
      <c r="A667" s="617" t="s">
        <v>573</v>
      </c>
      <c r="B667" s="657"/>
      <c r="C667" s="639"/>
      <c r="D667" s="633">
        <f>COUNTIF(E667:AT667,"&lt;&gt;N/A")</f>
        <v>28</v>
      </c>
      <c r="E667" s="323" t="s">
        <v>101</v>
      </c>
      <c r="F667" s="325" t="s">
        <v>101</v>
      </c>
      <c r="G667" s="652">
        <v>5.6274620146314015E-4</v>
      </c>
      <c r="H667" s="585">
        <v>0.16097023153252479</v>
      </c>
      <c r="I667" s="585">
        <v>0.25</v>
      </c>
      <c r="J667" s="585">
        <v>0.18962392387856819</v>
      </c>
      <c r="K667" s="585">
        <v>1.4387589140497941E-2</v>
      </c>
      <c r="L667" s="653">
        <v>0</v>
      </c>
      <c r="M667" s="585" t="s">
        <v>101</v>
      </c>
      <c r="N667" s="585">
        <v>0.9452054794520548</v>
      </c>
      <c r="O667" s="585">
        <v>0.55917881410070269</v>
      </c>
      <c r="P667" s="585">
        <v>0.74153846153846159</v>
      </c>
      <c r="Q667" s="585">
        <v>5.4424511187260629E-3</v>
      </c>
      <c r="R667" s="585">
        <v>0.2056466997329264</v>
      </c>
      <c r="S667" s="585" t="s">
        <v>101</v>
      </c>
      <c r="T667" s="585">
        <v>0.16891891891891889</v>
      </c>
      <c r="U667" s="645">
        <v>1.207729468599034E-3</v>
      </c>
      <c r="V667" s="646" t="s">
        <v>101</v>
      </c>
      <c r="W667" s="300" t="s">
        <v>101</v>
      </c>
      <c r="X667" s="585">
        <v>0.52836628639955718</v>
      </c>
      <c r="Y667" s="585" t="s">
        <v>101</v>
      </c>
      <c r="Z667" s="585">
        <v>0.48998178506375228</v>
      </c>
      <c r="AA667" s="585">
        <v>0.1096491228070175</v>
      </c>
      <c r="AB667" s="585">
        <v>4.8720704661039171E-2</v>
      </c>
      <c r="AC667" s="585">
        <v>5.9299191374663072E-2</v>
      </c>
      <c r="AD667" s="585" t="s">
        <v>101</v>
      </c>
      <c r="AE667" s="585">
        <v>0.11459129106187931</v>
      </c>
      <c r="AF667" s="585">
        <v>0.1035747021081577</v>
      </c>
      <c r="AG667" s="585">
        <v>9.7184200234649978E-2</v>
      </c>
      <c r="AH667" s="585">
        <v>0.13786899604668229</v>
      </c>
      <c r="AI667" s="585" t="s">
        <v>101</v>
      </c>
      <c r="AJ667" s="585" t="s">
        <v>101</v>
      </c>
      <c r="AK667" s="585">
        <v>3.3684210526315789E-2</v>
      </c>
      <c r="AL667" s="585" t="s">
        <v>101</v>
      </c>
      <c r="AM667" s="585" t="s">
        <v>101</v>
      </c>
      <c r="AN667" s="585">
        <v>0.12288786482334869</v>
      </c>
      <c r="AO667" s="585">
        <v>3.4294733821208213E-2</v>
      </c>
      <c r="AP667" s="585">
        <v>8.8255451713395647E-3</v>
      </c>
      <c r="AQ667" s="585" t="s">
        <v>101</v>
      </c>
      <c r="AR667" s="585" t="s">
        <v>101</v>
      </c>
      <c r="AS667" s="585">
        <v>0.59478561331867441</v>
      </c>
      <c r="AT667" s="585">
        <v>0.1017892644135189</v>
      </c>
    </row>
    <row r="668" spans="1:46" ht="15">
      <c r="A668" s="617" t="s">
        <v>574</v>
      </c>
      <c r="B668" s="657"/>
      <c r="C668" s="639"/>
      <c r="D668" s="633">
        <f t="shared" ref="D668:D669" si="308">COUNTIF(E668:AT668,"&lt;&gt;N/A")</f>
        <v>3</v>
      </c>
      <c r="E668" s="323" t="s">
        <v>101</v>
      </c>
      <c r="F668" s="325" t="s">
        <v>101</v>
      </c>
      <c r="G668" s="585" t="s">
        <v>101</v>
      </c>
      <c r="H668" s="585" t="s">
        <v>101</v>
      </c>
      <c r="I668" s="585" t="s">
        <v>101</v>
      </c>
      <c r="J668" s="585" t="s">
        <v>101</v>
      </c>
      <c r="K668" s="585" t="s">
        <v>101</v>
      </c>
      <c r="L668" s="585" t="s">
        <v>101</v>
      </c>
      <c r="M668" s="585" t="s">
        <v>101</v>
      </c>
      <c r="N668" s="585" t="s">
        <v>101</v>
      </c>
      <c r="O668" s="585" t="s">
        <v>101</v>
      </c>
      <c r="P668" s="585" t="s">
        <v>101</v>
      </c>
      <c r="Q668" s="585" t="s">
        <v>101</v>
      </c>
      <c r="R668" s="585" t="s">
        <v>101</v>
      </c>
      <c r="S668" s="585" t="s">
        <v>101</v>
      </c>
      <c r="T668" s="585" t="s">
        <v>101</v>
      </c>
      <c r="U668" s="645" t="s">
        <v>101</v>
      </c>
      <c r="V668" s="646" t="s">
        <v>101</v>
      </c>
      <c r="W668" s="300" t="s">
        <v>101</v>
      </c>
      <c r="X668" s="585" t="s">
        <v>101</v>
      </c>
      <c r="Y668" s="585" t="s">
        <v>101</v>
      </c>
      <c r="Z668" s="585" t="s">
        <v>101</v>
      </c>
      <c r="AA668" s="585">
        <v>0</v>
      </c>
      <c r="AB668" s="585" t="s">
        <v>101</v>
      </c>
      <c r="AC668" s="585" t="s">
        <v>101</v>
      </c>
      <c r="AD668" s="585" t="s">
        <v>101</v>
      </c>
      <c r="AE668" s="585" t="s">
        <v>101</v>
      </c>
      <c r="AF668" s="585" t="s">
        <v>101</v>
      </c>
      <c r="AG668" s="585">
        <v>0.23076923076923081</v>
      </c>
      <c r="AH668" s="585" t="s">
        <v>101</v>
      </c>
      <c r="AI668" s="585" t="s">
        <v>101</v>
      </c>
      <c r="AJ668" s="585" t="s">
        <v>101</v>
      </c>
      <c r="AK668" s="585">
        <v>0</v>
      </c>
      <c r="AL668" s="585" t="s">
        <v>101</v>
      </c>
      <c r="AM668" s="585" t="s">
        <v>101</v>
      </c>
      <c r="AN668" s="585" t="s">
        <v>101</v>
      </c>
      <c r="AO668" s="585" t="s">
        <v>101</v>
      </c>
      <c r="AP668" s="585" t="s">
        <v>101</v>
      </c>
      <c r="AQ668" s="585" t="s">
        <v>101</v>
      </c>
      <c r="AR668" s="585" t="s">
        <v>101</v>
      </c>
      <c r="AS668" s="585" t="s">
        <v>101</v>
      </c>
      <c r="AT668" s="585" t="s">
        <v>101</v>
      </c>
    </row>
    <row r="669" spans="1:46" ht="15">
      <c r="A669" s="617" t="s">
        <v>575</v>
      </c>
      <c r="B669" s="657"/>
      <c r="C669" s="639"/>
      <c r="D669" s="633">
        <f t="shared" si="308"/>
        <v>27</v>
      </c>
      <c r="E669" s="323" t="s">
        <v>101</v>
      </c>
      <c r="F669" s="325" t="s">
        <v>101</v>
      </c>
      <c r="G669" s="652">
        <v>4.7166632976214541E-4</v>
      </c>
      <c r="H669" s="585">
        <v>0.14222712238147739</v>
      </c>
      <c r="I669" s="585" t="s">
        <v>101</v>
      </c>
      <c r="J669" s="585">
        <v>5.7997281377435428E-2</v>
      </c>
      <c r="K669" s="585">
        <v>2.124717123459894E-2</v>
      </c>
      <c r="L669" s="653">
        <v>0</v>
      </c>
      <c r="M669" s="585" t="s">
        <v>101</v>
      </c>
      <c r="N669" s="585">
        <v>0.97797356828193838</v>
      </c>
      <c r="O669" s="585">
        <v>0.45188167663555751</v>
      </c>
      <c r="P669" s="585">
        <v>0.76923076923076927</v>
      </c>
      <c r="Q669" s="585">
        <v>3.9321700663553699E-2</v>
      </c>
      <c r="R669" s="585">
        <v>0.1667222685571309</v>
      </c>
      <c r="S669" s="585" t="s">
        <v>101</v>
      </c>
      <c r="T669" s="585">
        <v>0.17634408602150539</v>
      </c>
      <c r="U669" s="645">
        <v>0.14855072463768121</v>
      </c>
      <c r="V669" s="646" t="s">
        <v>101</v>
      </c>
      <c r="W669" s="300" t="s">
        <v>101</v>
      </c>
      <c r="X669" s="585">
        <v>0.58744417637698265</v>
      </c>
      <c r="Y669" s="585" t="s">
        <v>101</v>
      </c>
      <c r="Z669" s="585">
        <v>0.13114754098360659</v>
      </c>
      <c r="AA669" s="585">
        <v>0.22807017543859651</v>
      </c>
      <c r="AB669" s="585">
        <v>8.4843923734400153E-2</v>
      </c>
      <c r="AC669" s="585">
        <v>6.6422795533307669E-2</v>
      </c>
      <c r="AD669" s="585" t="s">
        <v>101</v>
      </c>
      <c r="AE669" s="585">
        <v>8.5889570552147243E-2</v>
      </c>
      <c r="AF669" s="585">
        <v>7.5979295801648666E-2</v>
      </c>
      <c r="AG669" s="585">
        <v>0.12593219035903741</v>
      </c>
      <c r="AH669" s="585">
        <v>0.21241226449944589</v>
      </c>
      <c r="AI669" s="585" t="s">
        <v>101</v>
      </c>
      <c r="AJ669" s="585">
        <v>0.21984026902059689</v>
      </c>
      <c r="AK669" s="585">
        <v>1.8329938900203669E-2</v>
      </c>
      <c r="AL669" s="585" t="s">
        <v>101</v>
      </c>
      <c r="AM669" s="585" t="s">
        <v>101</v>
      </c>
      <c r="AN669" s="585">
        <v>0.1587786259541985</v>
      </c>
      <c r="AO669" s="585">
        <v>2.6966546112115731E-2</v>
      </c>
      <c r="AP669" s="585" t="s">
        <v>101</v>
      </c>
      <c r="AQ669" s="585" t="s">
        <v>101</v>
      </c>
      <c r="AR669" s="585" t="s">
        <v>101</v>
      </c>
      <c r="AS669" s="585">
        <v>0.21323383479537969</v>
      </c>
      <c r="AT669" s="585">
        <v>4.0055440055440053E-2</v>
      </c>
    </row>
    <row r="670" spans="1:46" ht="15">
      <c r="A670" s="617" t="s">
        <v>576</v>
      </c>
      <c r="B670" s="655"/>
      <c r="C670" s="641"/>
      <c r="D670" s="633">
        <f>COUNTIF(E670:AT670,"&lt;&gt;N/A")</f>
        <v>20</v>
      </c>
      <c r="E670" s="323" t="s">
        <v>101</v>
      </c>
      <c r="F670" s="325" t="s">
        <v>101</v>
      </c>
      <c r="G670" s="585" t="s">
        <v>101</v>
      </c>
      <c r="H670" s="585">
        <v>0.1223814773980154</v>
      </c>
      <c r="I670" s="585" t="s">
        <v>101</v>
      </c>
      <c r="J670" s="585">
        <v>7.6801087449025821E-2</v>
      </c>
      <c r="K670" s="585">
        <v>4.378356051218505E-2</v>
      </c>
      <c r="L670" s="653">
        <v>0</v>
      </c>
      <c r="M670" s="585" t="s">
        <v>101</v>
      </c>
      <c r="N670" s="585">
        <v>0.96864501679731241</v>
      </c>
      <c r="O670" s="585">
        <v>0.4706402588032676</v>
      </c>
      <c r="P670" s="585">
        <v>0.17076923076923081</v>
      </c>
      <c r="Q670" s="585" t="s">
        <v>101</v>
      </c>
      <c r="R670" s="585">
        <v>0.220708446866485</v>
      </c>
      <c r="S670" s="585" t="s">
        <v>101</v>
      </c>
      <c r="T670" s="585">
        <v>0.91139240506329111</v>
      </c>
      <c r="U670" s="645" t="s">
        <v>101</v>
      </c>
      <c r="V670" s="646" t="s">
        <v>101</v>
      </c>
      <c r="W670" s="300" t="s">
        <v>101</v>
      </c>
      <c r="X670" s="585">
        <v>0.89190747873370269</v>
      </c>
      <c r="Y670" s="585" t="s">
        <v>101</v>
      </c>
      <c r="Z670" s="585">
        <v>0.31147540983606559</v>
      </c>
      <c r="AA670" s="585">
        <v>0.32017543859649122</v>
      </c>
      <c r="AB670" s="585">
        <v>7.9321125502456444E-2</v>
      </c>
      <c r="AC670" s="585">
        <v>8.3172891798228732E-2</v>
      </c>
      <c r="AD670" s="585" t="s">
        <v>101</v>
      </c>
      <c r="AE670" s="585">
        <v>0.1595092024539877</v>
      </c>
      <c r="AF670" s="585" t="s">
        <v>101</v>
      </c>
      <c r="AG670" s="585">
        <v>9.712005984291236E-2</v>
      </c>
      <c r="AH670" s="585" t="s">
        <v>101</v>
      </c>
      <c r="AI670" s="585" t="s">
        <v>101</v>
      </c>
      <c r="AJ670" s="585" t="s">
        <v>101</v>
      </c>
      <c r="AK670" s="585">
        <v>5.5865921787709499E-3</v>
      </c>
      <c r="AL670" s="585" t="s">
        <v>101</v>
      </c>
      <c r="AM670" s="585" t="s">
        <v>101</v>
      </c>
      <c r="AN670" s="585" t="s">
        <v>101</v>
      </c>
      <c r="AO670" s="585">
        <v>4.1824069077172163E-2</v>
      </c>
      <c r="AP670" s="585" t="s">
        <v>101</v>
      </c>
      <c r="AQ670" s="585" t="s">
        <v>101</v>
      </c>
      <c r="AR670" s="585" t="s">
        <v>101</v>
      </c>
      <c r="AS670" s="585">
        <v>0.44133822181484877</v>
      </c>
      <c r="AT670" s="585">
        <v>0.1248931928225577</v>
      </c>
    </row>
    <row r="671" spans="1:46" ht="15">
      <c r="A671" s="617" t="s">
        <v>577</v>
      </c>
      <c r="B671" s="535"/>
      <c r="C671" s="557"/>
      <c r="D671" s="581"/>
      <c r="E671" s="535"/>
      <c r="F671" s="535"/>
      <c r="G671" s="654"/>
      <c r="H671" s="535"/>
      <c r="I671" s="535"/>
      <c r="J671" s="535"/>
      <c r="K671" s="535"/>
      <c r="L671" s="535"/>
      <c r="M671" s="535"/>
      <c r="N671" s="535"/>
      <c r="O671" s="535"/>
      <c r="P671" s="535"/>
      <c r="Q671" s="535"/>
      <c r="R671" s="535"/>
      <c r="S671" s="535"/>
      <c r="T671" s="535"/>
      <c r="U671" s="535"/>
      <c r="V671" s="536"/>
      <c r="W671" s="535"/>
      <c r="X671" s="535"/>
      <c r="Y671" s="535"/>
      <c r="Z671" s="535"/>
      <c r="AA671" s="535"/>
      <c r="AB671" s="535"/>
      <c r="AC671" s="535"/>
      <c r="AD671" s="535"/>
      <c r="AE671" s="537"/>
      <c r="AF671" s="535"/>
      <c r="AG671" s="535"/>
      <c r="AH671" s="535"/>
      <c r="AI671" s="535"/>
      <c r="AJ671" s="535"/>
      <c r="AK671" s="535"/>
      <c r="AL671" s="535"/>
      <c r="AM671" s="535"/>
      <c r="AN671" s="535"/>
      <c r="AO671" s="535"/>
      <c r="AP671" s="535"/>
      <c r="AQ671" s="535"/>
      <c r="AR671" s="535"/>
      <c r="AS671" s="535"/>
      <c r="AT671" s="535"/>
    </row>
    <row r="672" spans="1:46">
      <c r="A672" s="446" t="s">
        <v>563</v>
      </c>
      <c r="B672" s="656"/>
      <c r="C672" s="644"/>
      <c r="D672" s="873" cm="1">
        <f t="array" ref="D672">SUMPRODUCT(--((E672:AT672&lt;&gt;"N/A")+(E673:AT673&lt;&gt;"N/A")&gt;0))</f>
        <v>15</v>
      </c>
      <c r="E672" s="323" t="s">
        <v>101</v>
      </c>
      <c r="F672" s="325" t="s">
        <v>101</v>
      </c>
      <c r="G672" s="585" t="s">
        <v>101</v>
      </c>
      <c r="H672" s="585" t="s">
        <v>101</v>
      </c>
      <c r="I672" s="585" t="s">
        <v>101</v>
      </c>
      <c r="J672" s="585" t="s">
        <v>101</v>
      </c>
      <c r="K672" s="585" t="s">
        <v>101</v>
      </c>
      <c r="L672" s="653">
        <v>0</v>
      </c>
      <c r="M672" s="585" t="s">
        <v>101</v>
      </c>
      <c r="N672" s="585">
        <v>0.94420131291028442</v>
      </c>
      <c r="O672" s="585">
        <v>0.57683465959328029</v>
      </c>
      <c r="P672" s="585" t="s">
        <v>101</v>
      </c>
      <c r="Q672" s="585">
        <v>4.686523640908144E-2</v>
      </c>
      <c r="R672" s="585" t="s">
        <v>101</v>
      </c>
      <c r="S672" s="585" t="s">
        <v>101</v>
      </c>
      <c r="T672" s="585" t="s">
        <v>101</v>
      </c>
      <c r="U672" s="645" t="s">
        <v>101</v>
      </c>
      <c r="V672" s="646" t="s">
        <v>101</v>
      </c>
      <c r="W672" s="300" t="s">
        <v>101</v>
      </c>
      <c r="X672" s="585">
        <v>0.3547295793456488</v>
      </c>
      <c r="Y672" s="585" t="s">
        <v>101</v>
      </c>
      <c r="Z672" s="585">
        <v>0.20036429872495451</v>
      </c>
      <c r="AA672" s="585" t="s">
        <v>101</v>
      </c>
      <c r="AB672" s="585">
        <v>9.5524756574010994E-2</v>
      </c>
      <c r="AC672" s="585" t="s">
        <v>101</v>
      </c>
      <c r="AD672" s="585" t="s">
        <v>101</v>
      </c>
      <c r="AE672" s="585">
        <v>0.51298026998961577</v>
      </c>
      <c r="AF672" s="585" t="s">
        <v>101</v>
      </c>
      <c r="AG672" s="585" t="s">
        <v>101</v>
      </c>
      <c r="AH672" s="585" t="s">
        <v>101</v>
      </c>
      <c r="AI672" s="585" t="s">
        <v>101</v>
      </c>
      <c r="AJ672" s="585" t="s">
        <v>101</v>
      </c>
      <c r="AK672" s="585" t="s">
        <v>101</v>
      </c>
      <c r="AL672" s="585" t="s">
        <v>101</v>
      </c>
      <c r="AM672" s="585" t="s">
        <v>101</v>
      </c>
      <c r="AN672" s="585">
        <v>0.25925925925925919</v>
      </c>
      <c r="AO672" s="585">
        <v>5.6488549618320609E-2</v>
      </c>
      <c r="AP672" s="585">
        <v>1.122118380062305E-2</v>
      </c>
      <c r="AQ672" s="585" t="s">
        <v>101</v>
      </c>
      <c r="AR672" s="585" t="s">
        <v>101</v>
      </c>
      <c r="AS672" s="585" t="s">
        <v>101</v>
      </c>
      <c r="AT672" s="585">
        <v>0.39748640030013133</v>
      </c>
    </row>
    <row r="673" spans="1:46" ht="14.25" customHeight="1">
      <c r="A673" s="446" t="s">
        <v>564</v>
      </c>
      <c r="B673" s="657"/>
      <c r="C673" s="639"/>
      <c r="D673" s="877"/>
      <c r="E673" s="323" t="s">
        <v>101</v>
      </c>
      <c r="F673" s="325" t="s">
        <v>101</v>
      </c>
      <c r="G673" s="585" t="s">
        <v>101</v>
      </c>
      <c r="H673" s="585">
        <v>0.10584343991179709</v>
      </c>
      <c r="I673" s="585" t="s">
        <v>101</v>
      </c>
      <c r="J673" s="585">
        <v>0.61927956502038972</v>
      </c>
      <c r="K673" s="585">
        <v>4.7841472045293702E-2</v>
      </c>
      <c r="L673" s="585" t="s">
        <v>101</v>
      </c>
      <c r="M673" s="585" t="s">
        <v>101</v>
      </c>
      <c r="N673" s="585" t="s">
        <v>101</v>
      </c>
      <c r="O673" s="585">
        <v>0.5056760190797559</v>
      </c>
      <c r="P673" s="585" t="s">
        <v>101</v>
      </c>
      <c r="Q673" s="585" t="s">
        <v>101</v>
      </c>
      <c r="R673" s="585" t="s">
        <v>101</v>
      </c>
      <c r="S673" s="585" t="s">
        <v>101</v>
      </c>
      <c r="T673" s="585" t="s">
        <v>101</v>
      </c>
      <c r="U673" s="645" t="s">
        <v>101</v>
      </c>
      <c r="V673" s="646" t="s">
        <v>101</v>
      </c>
      <c r="W673" s="300" t="s">
        <v>101</v>
      </c>
      <c r="X673" s="585" t="s">
        <v>101</v>
      </c>
      <c r="Y673" s="585" t="s">
        <v>101</v>
      </c>
      <c r="Z673" s="585" t="s">
        <v>101</v>
      </c>
      <c r="AA673" s="585" t="s">
        <v>101</v>
      </c>
      <c r="AB673" s="585" t="s">
        <v>101</v>
      </c>
      <c r="AC673" s="585" t="s">
        <v>101</v>
      </c>
      <c r="AD673" s="585" t="s">
        <v>101</v>
      </c>
      <c r="AE673" s="585" t="s">
        <v>101</v>
      </c>
      <c r="AF673" s="585" t="s">
        <v>101</v>
      </c>
      <c r="AG673" s="585" t="s">
        <v>101</v>
      </c>
      <c r="AH673" s="585" t="s">
        <v>101</v>
      </c>
      <c r="AI673" s="585" t="s">
        <v>101</v>
      </c>
      <c r="AJ673" s="585" t="s">
        <v>101</v>
      </c>
      <c r="AK673" s="585" t="s">
        <v>101</v>
      </c>
      <c r="AL673" s="585" t="s">
        <v>101</v>
      </c>
      <c r="AM673" s="585" t="s">
        <v>101</v>
      </c>
      <c r="AN673" s="585" t="s">
        <v>101</v>
      </c>
      <c r="AO673" s="585" t="s">
        <v>101</v>
      </c>
      <c r="AP673" s="585" t="s">
        <v>101</v>
      </c>
      <c r="AQ673" s="585" t="s">
        <v>101</v>
      </c>
      <c r="AR673" s="585" t="s">
        <v>101</v>
      </c>
      <c r="AS673" s="585" t="s">
        <v>101</v>
      </c>
      <c r="AT673" s="585" t="s">
        <v>101</v>
      </c>
    </row>
    <row r="674" spans="1:46" ht="15">
      <c r="A674" s="617" t="s">
        <v>578</v>
      </c>
      <c r="B674" s="657"/>
      <c r="C674" s="639"/>
      <c r="D674" s="633">
        <f>COUNTIF(E674:AT674,"&lt;&gt;N/A")</f>
        <v>11</v>
      </c>
      <c r="E674" s="323" t="s">
        <v>101</v>
      </c>
      <c r="F674" s="325" t="s">
        <v>101</v>
      </c>
      <c r="G674" s="585" t="s">
        <v>101</v>
      </c>
      <c r="H674" s="585">
        <v>6.2844542447629548E-2</v>
      </c>
      <c r="I674" s="585" t="s">
        <v>101</v>
      </c>
      <c r="J674" s="585">
        <v>4.3837788853647489E-2</v>
      </c>
      <c r="K674" s="585" t="s">
        <v>101</v>
      </c>
      <c r="L674" s="585" t="s">
        <v>101</v>
      </c>
      <c r="M674" s="585" t="s">
        <v>101</v>
      </c>
      <c r="N674" s="585" t="s">
        <v>101</v>
      </c>
      <c r="O674" s="585">
        <v>0.34649960408030178</v>
      </c>
      <c r="P674" s="585" t="s">
        <v>101</v>
      </c>
      <c r="Q674" s="585" t="s">
        <v>101</v>
      </c>
      <c r="R674" s="585" t="s">
        <v>101</v>
      </c>
      <c r="S674" s="585" t="s">
        <v>101</v>
      </c>
      <c r="T674" s="585" t="s">
        <v>101</v>
      </c>
      <c r="U674" s="645" t="s">
        <v>101</v>
      </c>
      <c r="V674" s="646" t="s">
        <v>101</v>
      </c>
      <c r="W674" s="300" t="s">
        <v>101</v>
      </c>
      <c r="X674" s="585">
        <v>0.86383447877919861</v>
      </c>
      <c r="Y674" s="585" t="s">
        <v>101</v>
      </c>
      <c r="Z674" s="585">
        <v>0.33151183970856102</v>
      </c>
      <c r="AA674" s="585" t="s">
        <v>101</v>
      </c>
      <c r="AB674" s="585" t="s">
        <v>101</v>
      </c>
      <c r="AC674" s="585">
        <v>7.6434347323835194E-2</v>
      </c>
      <c r="AD674" s="585" t="s">
        <v>101</v>
      </c>
      <c r="AE674" s="585" t="s">
        <v>101</v>
      </c>
      <c r="AF674" s="585" t="s">
        <v>101</v>
      </c>
      <c r="AG674" s="585">
        <v>7.426054122089365E-2</v>
      </c>
      <c r="AH674" s="585" t="s">
        <v>101</v>
      </c>
      <c r="AI674" s="585" t="s">
        <v>101</v>
      </c>
      <c r="AJ674" s="585">
        <v>0.65904505716207129</v>
      </c>
      <c r="AK674" s="585">
        <v>2.9154518950437322E-3</v>
      </c>
      <c r="AL674" s="585" t="s">
        <v>101</v>
      </c>
      <c r="AM674" s="585" t="s">
        <v>101</v>
      </c>
      <c r="AN674" s="585" t="s">
        <v>101</v>
      </c>
      <c r="AO674" s="585">
        <v>6.5365276545400766E-2</v>
      </c>
      <c r="AP674" s="653">
        <v>8.5638629283489101E-3</v>
      </c>
      <c r="AQ674" s="585" t="s">
        <v>101</v>
      </c>
      <c r="AR674" s="585" t="s">
        <v>101</v>
      </c>
      <c r="AS674" s="585" t="s">
        <v>101</v>
      </c>
      <c r="AT674" s="585" t="s">
        <v>101</v>
      </c>
    </row>
    <row r="675" spans="1:46" ht="18.75" customHeight="1">
      <c r="A675" s="658" t="s">
        <v>579</v>
      </c>
      <c r="B675" s="659">
        <f>C675/D675</f>
        <v>3.0303030303030304E-2</v>
      </c>
      <c r="C675" s="633">
        <f>COUNTIF(E675:AT675,1)</f>
        <v>1</v>
      </c>
      <c r="D675" s="633">
        <f>COUNTIF(E675:AT675,"&lt;&gt;N/A")</f>
        <v>33</v>
      </c>
      <c r="E675" s="648">
        <v>0</v>
      </c>
      <c r="F675" s="325" t="s">
        <v>101</v>
      </c>
      <c r="G675" s="648">
        <f>IF(AND(OR(G658=0,G658="N/A"),OR(G659=0,G659="N/A"),OR(G661=0,G661="N/A"),OR(G662=0,G662="N/A"),OR(G663=0,G663="N/A"),OR(G665=0,G665="N/A"),OR(G666=0,G666="N/A"),OR(G667=0,G667="N/A"),OR(G657=0,G669="N/A")),1,0)</f>
        <v>0</v>
      </c>
      <c r="H675" s="648">
        <f t="shared" ref="H675:AT675" si="309">IF(AND(OR(H658=0,H658="N/A"),OR(H659=0,H659="N/A"),OR(H661=0,H661="N/A"),OR(H662=0,H662="N/A"),OR(H663=0,H663="N/A"),OR(H665=0,H665="N/A"),OR(H666=0,H666="N/A"),OR(H667=0,H667="N/A"),OR(H657=0,H669="N/A")),1,0)</f>
        <v>0</v>
      </c>
      <c r="I675" s="648">
        <f t="shared" si="309"/>
        <v>0</v>
      </c>
      <c r="J675" s="648">
        <f t="shared" si="309"/>
        <v>0</v>
      </c>
      <c r="K675" s="648">
        <f t="shared" si="309"/>
        <v>0</v>
      </c>
      <c r="L675" s="648">
        <f t="shared" si="309"/>
        <v>1</v>
      </c>
      <c r="M675" s="585" t="s">
        <v>101</v>
      </c>
      <c r="N675" s="648">
        <f t="shared" si="309"/>
        <v>0</v>
      </c>
      <c r="O675" s="648">
        <f t="shared" si="309"/>
        <v>0</v>
      </c>
      <c r="P675" s="648">
        <f t="shared" si="309"/>
        <v>0</v>
      </c>
      <c r="Q675" s="648">
        <f t="shared" si="309"/>
        <v>0</v>
      </c>
      <c r="R675" s="648">
        <f t="shared" si="309"/>
        <v>0</v>
      </c>
      <c r="S675" s="648">
        <f t="shared" si="309"/>
        <v>0</v>
      </c>
      <c r="T675" s="648">
        <f t="shared" si="309"/>
        <v>0</v>
      </c>
      <c r="U675" s="649">
        <f t="shared" si="309"/>
        <v>0</v>
      </c>
      <c r="V675" s="646" t="s">
        <v>101</v>
      </c>
      <c r="W675" s="300" t="s">
        <v>101</v>
      </c>
      <c r="X675" s="648">
        <f t="shared" si="309"/>
        <v>0</v>
      </c>
      <c r="Y675" s="648">
        <v>0</v>
      </c>
      <c r="Z675" s="648">
        <f t="shared" si="309"/>
        <v>0</v>
      </c>
      <c r="AA675" s="648">
        <f t="shared" si="309"/>
        <v>0</v>
      </c>
      <c r="AB675" s="648">
        <f t="shared" si="309"/>
        <v>0</v>
      </c>
      <c r="AC675" s="648">
        <f t="shared" si="309"/>
        <v>0</v>
      </c>
      <c r="AD675" s="585" t="s">
        <v>101</v>
      </c>
      <c r="AE675" s="648">
        <f t="shared" si="309"/>
        <v>0</v>
      </c>
      <c r="AF675" s="648">
        <f t="shared" si="309"/>
        <v>0</v>
      </c>
      <c r="AG675" s="648">
        <f t="shared" si="309"/>
        <v>0</v>
      </c>
      <c r="AH675" s="648">
        <f t="shared" si="309"/>
        <v>0</v>
      </c>
      <c r="AI675" s="585" t="s">
        <v>101</v>
      </c>
      <c r="AJ675" s="648">
        <f t="shared" si="309"/>
        <v>0</v>
      </c>
      <c r="AK675" s="648">
        <f t="shared" si="309"/>
        <v>0</v>
      </c>
      <c r="AL675" s="585" t="s">
        <v>101</v>
      </c>
      <c r="AM675" s="585" t="s">
        <v>101</v>
      </c>
      <c r="AN675" s="648">
        <f t="shared" si="309"/>
        <v>0</v>
      </c>
      <c r="AO675" s="648">
        <f t="shared" si="309"/>
        <v>0</v>
      </c>
      <c r="AP675" s="648">
        <f t="shared" si="309"/>
        <v>0</v>
      </c>
      <c r="AQ675" s="648">
        <f t="shared" si="309"/>
        <v>0</v>
      </c>
      <c r="AR675" s="585" t="s">
        <v>101</v>
      </c>
      <c r="AS675" s="648">
        <f t="shared" si="309"/>
        <v>0</v>
      </c>
      <c r="AT675" s="648">
        <f t="shared" si="309"/>
        <v>0</v>
      </c>
    </row>
    <row r="676" spans="1:46" ht="19.5" customHeight="1">
      <c r="A676" s="658" t="s">
        <v>580</v>
      </c>
      <c r="B676" s="659">
        <f>C676/D676</f>
        <v>3.0303030303030304E-2</v>
      </c>
      <c r="C676" s="633">
        <f>COUNTIF(E676:AT676,1)</f>
        <v>1</v>
      </c>
      <c r="D676" s="633">
        <f>COUNTIF(E676:AT676,"&lt;&gt;N/A")</f>
        <v>33</v>
      </c>
      <c r="E676" s="648">
        <v>0</v>
      </c>
      <c r="F676" s="325" t="s">
        <v>101</v>
      </c>
      <c r="G676" s="648">
        <f t="shared" ref="G676:AT676" si="310">IF(AND(OR(G657=0,G657="N/A"),OR(G658=0,G658="N/A"),OR(G659=0,G659="N/A"),OR(G661=0,G661="N/A"),OR(G662=0,G662="N/A"),OR(G663=0,G663="N/A"),OR(G665=0,G665="N/A"),OR(G666=0,G666="N/A"),OR(G667=0,G667="N/A"),OR(G668=0,G668="N/A"),OR(G669=0,G669="N/A"),OR(G670=0,G670="N/A"),OR(G671=0,G671="N/A"),OR(G672=0,G672="N/A"),OR(G673=0,G673="N/A")*OR(G674=0,G674="N/A")),1,0)</f>
        <v>0</v>
      </c>
      <c r="H676" s="648">
        <f t="shared" si="310"/>
        <v>0</v>
      </c>
      <c r="I676" s="648">
        <f t="shared" si="310"/>
        <v>0</v>
      </c>
      <c r="J676" s="648">
        <f t="shared" si="310"/>
        <v>0</v>
      </c>
      <c r="K676" s="648">
        <f t="shared" si="310"/>
        <v>0</v>
      </c>
      <c r="L676" s="648">
        <f t="shared" si="310"/>
        <v>1</v>
      </c>
      <c r="M676" s="585" t="s">
        <v>101</v>
      </c>
      <c r="N676" s="648">
        <f t="shared" si="310"/>
        <v>0</v>
      </c>
      <c r="O676" s="648">
        <f t="shared" si="310"/>
        <v>0</v>
      </c>
      <c r="P676" s="648">
        <f t="shared" si="310"/>
        <v>0</v>
      </c>
      <c r="Q676" s="648">
        <f t="shared" si="310"/>
        <v>0</v>
      </c>
      <c r="R676" s="648">
        <f t="shared" si="310"/>
        <v>0</v>
      </c>
      <c r="S676" s="648">
        <f t="shared" si="310"/>
        <v>0</v>
      </c>
      <c r="T676" s="648">
        <f t="shared" si="310"/>
        <v>0</v>
      </c>
      <c r="U676" s="649">
        <f t="shared" si="310"/>
        <v>0</v>
      </c>
      <c r="V676" s="646" t="s">
        <v>101</v>
      </c>
      <c r="W676" s="300" t="s">
        <v>101</v>
      </c>
      <c r="X676" s="648">
        <f t="shared" si="310"/>
        <v>0</v>
      </c>
      <c r="Y676" s="648">
        <v>0</v>
      </c>
      <c r="Z676" s="648">
        <f t="shared" si="310"/>
        <v>0</v>
      </c>
      <c r="AA676" s="648">
        <f t="shared" si="310"/>
        <v>0</v>
      </c>
      <c r="AB676" s="648">
        <f t="shared" si="310"/>
        <v>0</v>
      </c>
      <c r="AC676" s="648">
        <f t="shared" si="310"/>
        <v>0</v>
      </c>
      <c r="AD676" s="585" t="s">
        <v>101</v>
      </c>
      <c r="AE676" s="648">
        <f t="shared" si="310"/>
        <v>0</v>
      </c>
      <c r="AF676" s="648">
        <f t="shared" si="310"/>
        <v>0</v>
      </c>
      <c r="AG676" s="648">
        <f t="shared" si="310"/>
        <v>0</v>
      </c>
      <c r="AH676" s="648">
        <f t="shared" si="310"/>
        <v>0</v>
      </c>
      <c r="AI676" s="585" t="s">
        <v>101</v>
      </c>
      <c r="AJ676" s="648">
        <f t="shared" si="310"/>
        <v>0</v>
      </c>
      <c r="AK676" s="648">
        <f t="shared" si="310"/>
        <v>0</v>
      </c>
      <c r="AL676" s="585" t="s">
        <v>101</v>
      </c>
      <c r="AM676" s="585" t="s">
        <v>101</v>
      </c>
      <c r="AN676" s="648">
        <f t="shared" si="310"/>
        <v>0</v>
      </c>
      <c r="AO676" s="648">
        <f t="shared" si="310"/>
        <v>0</v>
      </c>
      <c r="AP676" s="648">
        <f t="shared" si="310"/>
        <v>0</v>
      </c>
      <c r="AQ676" s="648">
        <f t="shared" si="310"/>
        <v>0</v>
      </c>
      <c r="AR676" s="585" t="s">
        <v>101</v>
      </c>
      <c r="AS676" s="648">
        <f t="shared" si="310"/>
        <v>0</v>
      </c>
      <c r="AT676" s="648">
        <f t="shared" si="310"/>
        <v>0</v>
      </c>
    </row>
    <row r="677" spans="1:46" ht="20.25" customHeight="1">
      <c r="A677" s="608" t="s">
        <v>581</v>
      </c>
      <c r="B677" s="535"/>
      <c r="C677" s="535"/>
      <c r="D677" s="536"/>
      <c r="E677" s="535"/>
      <c r="F677" s="535"/>
      <c r="G677" s="535"/>
      <c r="H677" s="535"/>
      <c r="I677" s="535"/>
      <c r="J677" s="535"/>
      <c r="K677" s="535"/>
      <c r="L677" s="535"/>
      <c r="M677" s="535"/>
      <c r="N677" s="535"/>
      <c r="O677" s="535"/>
      <c r="P677" s="535"/>
      <c r="Q677" s="535"/>
      <c r="R677" s="535"/>
      <c r="S677" s="535"/>
      <c r="T677" s="535"/>
      <c r="U677" s="535"/>
      <c r="V677" s="536"/>
      <c r="W677" s="535"/>
      <c r="X677" s="535"/>
      <c r="Y677" s="535"/>
      <c r="Z677" s="535"/>
      <c r="AA677" s="535"/>
      <c r="AB677" s="535"/>
      <c r="AC677" s="535"/>
      <c r="AD677" s="535"/>
      <c r="AE677" s="537"/>
      <c r="AF677" s="535"/>
      <c r="AG677" s="535"/>
      <c r="AH677" s="535"/>
      <c r="AI677" s="535"/>
      <c r="AJ677" s="535"/>
      <c r="AK677" s="535"/>
      <c r="AL677" s="535"/>
      <c r="AM677" s="535"/>
      <c r="AN677" s="535"/>
      <c r="AO677" s="535"/>
      <c r="AP677" s="535"/>
      <c r="AQ677" s="535"/>
      <c r="AR677" s="535"/>
      <c r="AS677" s="535"/>
      <c r="AT677" s="535"/>
    </row>
    <row r="678" spans="1:46" ht="15">
      <c r="A678" s="446" t="s">
        <v>276</v>
      </c>
      <c r="B678" s="300">
        <f>C678/D678</f>
        <v>1</v>
      </c>
      <c r="C678" s="375">
        <f>COUNTIF(E678:AT678,"Yes")</f>
        <v>33</v>
      </c>
      <c r="D678" s="388" cm="1">
        <f t="array" ref="D678">SUM(COUNTIFS(E678:AT678,{"Yes","No"}))</f>
        <v>33</v>
      </c>
      <c r="E678" s="336" t="s">
        <v>58</v>
      </c>
      <c r="F678" s="298" t="s">
        <v>52</v>
      </c>
      <c r="G678" s="335" t="s">
        <v>52</v>
      </c>
      <c r="H678" s="286" t="s">
        <v>52</v>
      </c>
      <c r="I678" s="335" t="s">
        <v>52</v>
      </c>
      <c r="J678" s="286" t="s">
        <v>52</v>
      </c>
      <c r="K678" s="286" t="s">
        <v>52</v>
      </c>
      <c r="L678" s="298" t="s">
        <v>52</v>
      </c>
      <c r="M678" s="286" t="s">
        <v>52</v>
      </c>
      <c r="N678" s="331" t="s">
        <v>52</v>
      </c>
      <c r="O678" s="286" t="s">
        <v>52</v>
      </c>
      <c r="P678" s="298" t="s">
        <v>52</v>
      </c>
      <c r="Q678" s="335" t="s">
        <v>52</v>
      </c>
      <c r="R678" s="335" t="s">
        <v>52</v>
      </c>
      <c r="S678" s="286" t="s">
        <v>52</v>
      </c>
      <c r="T678" s="286" t="s">
        <v>52</v>
      </c>
      <c r="U678" s="392" t="s">
        <v>58</v>
      </c>
      <c r="V678" s="378" t="s">
        <v>52</v>
      </c>
      <c r="W678" s="336" t="s">
        <v>52</v>
      </c>
      <c r="X678" s="335" t="s">
        <v>52</v>
      </c>
      <c r="Y678" s="335" t="s">
        <v>52</v>
      </c>
      <c r="Z678" s="335" t="s">
        <v>58</v>
      </c>
      <c r="AA678" s="286" t="s">
        <v>52</v>
      </c>
      <c r="AB678" s="335" t="s">
        <v>52</v>
      </c>
      <c r="AC678" s="286" t="s">
        <v>52</v>
      </c>
      <c r="AD678" s="283" t="s">
        <v>58</v>
      </c>
      <c r="AE678" s="286" t="s">
        <v>52</v>
      </c>
      <c r="AF678" s="335" t="s">
        <v>52</v>
      </c>
      <c r="AG678" s="335" t="s">
        <v>52</v>
      </c>
      <c r="AH678" s="335" t="s">
        <v>52</v>
      </c>
      <c r="AI678" s="286" t="s">
        <v>52</v>
      </c>
      <c r="AJ678" s="335" t="s">
        <v>52</v>
      </c>
      <c r="AK678" s="335" t="s">
        <v>52</v>
      </c>
      <c r="AL678" s="286" t="s">
        <v>52</v>
      </c>
      <c r="AM678" s="335" t="s">
        <v>58</v>
      </c>
      <c r="AN678" s="335" t="s">
        <v>58</v>
      </c>
      <c r="AO678" s="335" t="s">
        <v>52</v>
      </c>
      <c r="AP678" s="286" t="s">
        <v>52</v>
      </c>
      <c r="AQ678" s="335" t="s">
        <v>58</v>
      </c>
      <c r="AR678" s="335" t="s">
        <v>58</v>
      </c>
      <c r="AS678" s="335" t="s">
        <v>58</v>
      </c>
      <c r="AT678" s="335" t="s">
        <v>52</v>
      </c>
    </row>
    <row r="679" spans="1:46" ht="15">
      <c r="A679" s="446" t="s">
        <v>277</v>
      </c>
      <c r="B679" s="300">
        <f>C679/D679</f>
        <v>0.12903225806451613</v>
      </c>
      <c r="C679" s="375">
        <f>COUNTIF(E679:AT679,"Yes")</f>
        <v>4</v>
      </c>
      <c r="D679" s="388" cm="1">
        <f t="array" ref="D679">SUM(COUNTIFS(E679:AT679,{"Yes","No"}))</f>
        <v>31</v>
      </c>
      <c r="E679" s="336" t="s">
        <v>58</v>
      </c>
      <c r="F679" s="278" t="s">
        <v>53</v>
      </c>
      <c r="G679" s="335" t="s">
        <v>53</v>
      </c>
      <c r="H679" s="325" t="s">
        <v>53</v>
      </c>
      <c r="I679" s="335" t="s">
        <v>53</v>
      </c>
      <c r="J679" s="325" t="s">
        <v>53</v>
      </c>
      <c r="K679" s="325" t="s">
        <v>53</v>
      </c>
      <c r="L679" s="285" t="s">
        <v>53</v>
      </c>
      <c r="M679" s="325" t="s">
        <v>58</v>
      </c>
      <c r="N679" s="325" t="s">
        <v>53</v>
      </c>
      <c r="O679" s="278" t="s">
        <v>53</v>
      </c>
      <c r="P679" s="325" t="s">
        <v>53</v>
      </c>
      <c r="Q679" s="335" t="s">
        <v>53</v>
      </c>
      <c r="R679" s="335" t="s">
        <v>53</v>
      </c>
      <c r="S679" s="325" t="s">
        <v>53</v>
      </c>
      <c r="T679" s="283" t="s">
        <v>53</v>
      </c>
      <c r="U679" s="392" t="s">
        <v>58</v>
      </c>
      <c r="V679" s="333" t="s">
        <v>53</v>
      </c>
      <c r="W679" s="336" t="s">
        <v>52</v>
      </c>
      <c r="X679" s="335" t="s">
        <v>53</v>
      </c>
      <c r="Y679" s="335" t="s">
        <v>53</v>
      </c>
      <c r="Z679" s="335" t="s">
        <v>58</v>
      </c>
      <c r="AA679" s="278" t="s">
        <v>53</v>
      </c>
      <c r="AB679" s="335" t="s">
        <v>53</v>
      </c>
      <c r="AC679" s="331" t="s">
        <v>53</v>
      </c>
      <c r="AD679" s="283" t="s">
        <v>58</v>
      </c>
      <c r="AE679" s="331" t="s">
        <v>53</v>
      </c>
      <c r="AF679" s="335" t="s">
        <v>52</v>
      </c>
      <c r="AG679" s="335" t="s">
        <v>52</v>
      </c>
      <c r="AH679" s="335" t="s">
        <v>52</v>
      </c>
      <c r="AI679" s="325" t="s">
        <v>53</v>
      </c>
      <c r="AJ679" s="335" t="s">
        <v>59</v>
      </c>
      <c r="AK679" s="335" t="s">
        <v>53</v>
      </c>
      <c r="AL679" s="325" t="s">
        <v>53</v>
      </c>
      <c r="AM679" s="335" t="s">
        <v>58</v>
      </c>
      <c r="AN679" s="335" t="s">
        <v>58</v>
      </c>
      <c r="AO679" s="335" t="s">
        <v>53</v>
      </c>
      <c r="AP679" s="278" t="s">
        <v>53</v>
      </c>
      <c r="AQ679" s="335" t="s">
        <v>58</v>
      </c>
      <c r="AR679" s="335" t="s">
        <v>58</v>
      </c>
      <c r="AS679" s="335" t="s">
        <v>58</v>
      </c>
      <c r="AT679" s="335" t="s">
        <v>53</v>
      </c>
    </row>
    <row r="680" spans="1:46" ht="15">
      <c r="A680" s="446" t="s">
        <v>278</v>
      </c>
      <c r="B680" s="300">
        <f>C680/D680</f>
        <v>3.3333333333333333E-2</v>
      </c>
      <c r="C680" s="375">
        <f>COUNTIF(E680:AT680,"Yes")</f>
        <v>1</v>
      </c>
      <c r="D680" s="388" cm="1">
        <f t="array" ref="D680">SUM(COUNTIFS(E680:AT680,{"Yes","No"}))</f>
        <v>30</v>
      </c>
      <c r="E680" s="336" t="s">
        <v>58</v>
      </c>
      <c r="F680" s="278" t="s">
        <v>53</v>
      </c>
      <c r="G680" s="335" t="s">
        <v>53</v>
      </c>
      <c r="H680" s="325" t="s">
        <v>53</v>
      </c>
      <c r="I680" s="335" t="s">
        <v>53</v>
      </c>
      <c r="J680" s="325" t="s">
        <v>53</v>
      </c>
      <c r="K680" s="325" t="s">
        <v>53</v>
      </c>
      <c r="L680" s="285" t="s">
        <v>53</v>
      </c>
      <c r="M680" s="325" t="s">
        <v>58</v>
      </c>
      <c r="N680" s="325" t="s">
        <v>53</v>
      </c>
      <c r="O680" s="278" t="s">
        <v>53</v>
      </c>
      <c r="P680" s="325" t="s">
        <v>53</v>
      </c>
      <c r="Q680" s="335" t="s">
        <v>53</v>
      </c>
      <c r="R680" s="335" t="s">
        <v>53</v>
      </c>
      <c r="S680" s="325" t="s">
        <v>53</v>
      </c>
      <c r="T680" s="283" t="s">
        <v>53</v>
      </c>
      <c r="U680" s="392" t="s">
        <v>58</v>
      </c>
      <c r="V680" s="333" t="s">
        <v>53</v>
      </c>
      <c r="W680" s="336" t="s">
        <v>52</v>
      </c>
      <c r="X680" s="335" t="s">
        <v>53</v>
      </c>
      <c r="Y680" s="335" t="s">
        <v>53</v>
      </c>
      <c r="Z680" s="335" t="s">
        <v>58</v>
      </c>
      <c r="AA680" s="278" t="s">
        <v>53</v>
      </c>
      <c r="AB680" s="335" t="s">
        <v>53</v>
      </c>
      <c r="AC680" s="331" t="s">
        <v>53</v>
      </c>
      <c r="AD680" s="283" t="s">
        <v>58</v>
      </c>
      <c r="AE680" s="331" t="s">
        <v>53</v>
      </c>
      <c r="AF680" s="335" t="s">
        <v>53</v>
      </c>
      <c r="AG680" s="335" t="s">
        <v>53</v>
      </c>
      <c r="AH680" s="335" t="s">
        <v>53</v>
      </c>
      <c r="AI680" s="465" t="s">
        <v>58</v>
      </c>
      <c r="AJ680" s="335" t="s">
        <v>59</v>
      </c>
      <c r="AK680" s="335" t="s">
        <v>53</v>
      </c>
      <c r="AL680" s="325" t="s">
        <v>53</v>
      </c>
      <c r="AM680" s="335" t="s">
        <v>58</v>
      </c>
      <c r="AN680" s="335" t="s">
        <v>58</v>
      </c>
      <c r="AO680" s="335" t="s">
        <v>53</v>
      </c>
      <c r="AP680" s="278" t="s">
        <v>53</v>
      </c>
      <c r="AQ680" s="335" t="s">
        <v>58</v>
      </c>
      <c r="AR680" s="335" t="s">
        <v>58</v>
      </c>
      <c r="AS680" s="335" t="s">
        <v>58</v>
      </c>
      <c r="AT680" s="335" t="s">
        <v>53</v>
      </c>
    </row>
    <row r="681" spans="1:46" ht="18.75" customHeight="1">
      <c r="A681" s="608" t="s">
        <v>582</v>
      </c>
      <c r="B681" s="535"/>
      <c r="C681" s="535"/>
      <c r="D681" s="536"/>
      <c r="E681" s="535"/>
      <c r="F681" s="535"/>
      <c r="G681" s="535"/>
      <c r="H681" s="535"/>
      <c r="I681" s="535"/>
      <c r="J681" s="535"/>
      <c r="K681" s="535"/>
      <c r="L681" s="535"/>
      <c r="M681" s="535"/>
      <c r="N681" s="535"/>
      <c r="O681" s="535"/>
      <c r="P681" s="535"/>
      <c r="Q681" s="535"/>
      <c r="R681" s="535"/>
      <c r="S681" s="535"/>
      <c r="T681" s="535"/>
      <c r="U681" s="535"/>
      <c r="V681" s="536"/>
      <c r="W681" s="535"/>
      <c r="X681" s="535"/>
      <c r="Y681" s="535"/>
      <c r="Z681" s="535"/>
      <c r="AA681" s="535"/>
      <c r="AB681" s="535"/>
      <c r="AC681" s="535"/>
      <c r="AD681" s="535"/>
      <c r="AE681" s="537"/>
      <c r="AF681" s="535"/>
      <c r="AG681" s="535"/>
      <c r="AH681" s="535"/>
      <c r="AI681" s="535"/>
      <c r="AJ681" s="535"/>
      <c r="AK681" s="535"/>
      <c r="AL681" s="535"/>
      <c r="AM681" s="535"/>
      <c r="AN681" s="535"/>
      <c r="AO681" s="535"/>
      <c r="AP681" s="535"/>
      <c r="AQ681" s="535"/>
      <c r="AR681" s="535"/>
      <c r="AS681" s="535"/>
      <c r="AT681" s="535"/>
    </row>
    <row r="682" spans="1:46" ht="15">
      <c r="A682" s="446" t="s">
        <v>276</v>
      </c>
      <c r="B682" s="300">
        <f>C682/D682</f>
        <v>0.90909090909090906</v>
      </c>
      <c r="C682" s="375">
        <f>COUNTIF(E682:AT682,"Yes")</f>
        <v>30</v>
      </c>
      <c r="D682" s="388" cm="1">
        <f t="array" ref="D682">SUM(COUNTIFS(E682:AT682,{"Yes","No"}))</f>
        <v>33</v>
      </c>
      <c r="E682" s="336" t="s">
        <v>58</v>
      </c>
      <c r="F682" s="298" t="s">
        <v>53</v>
      </c>
      <c r="G682" s="335" t="s">
        <v>52</v>
      </c>
      <c r="H682" s="286" t="s">
        <v>52</v>
      </c>
      <c r="I682" s="335" t="s">
        <v>52</v>
      </c>
      <c r="J682" s="286" t="s">
        <v>52</v>
      </c>
      <c r="K682" s="286" t="s">
        <v>52</v>
      </c>
      <c r="L682" s="298" t="s">
        <v>52</v>
      </c>
      <c r="M682" s="286" t="s">
        <v>52</v>
      </c>
      <c r="N682" s="325" t="s">
        <v>53</v>
      </c>
      <c r="O682" s="286" t="s">
        <v>52</v>
      </c>
      <c r="P682" s="298" t="s">
        <v>52</v>
      </c>
      <c r="Q682" s="335" t="s">
        <v>52</v>
      </c>
      <c r="R682" s="335" t="s">
        <v>52</v>
      </c>
      <c r="S682" s="286" t="s">
        <v>52</v>
      </c>
      <c r="T682" s="286" t="s">
        <v>52</v>
      </c>
      <c r="U682" s="392" t="s">
        <v>58</v>
      </c>
      <c r="V682" s="378" t="s">
        <v>52</v>
      </c>
      <c r="W682" s="336" t="s">
        <v>52</v>
      </c>
      <c r="X682" s="335" t="s">
        <v>52</v>
      </c>
      <c r="Y682" s="335" t="s">
        <v>52</v>
      </c>
      <c r="Z682" s="335" t="s">
        <v>58</v>
      </c>
      <c r="AA682" s="278" t="s">
        <v>53</v>
      </c>
      <c r="AB682" s="335" t="s">
        <v>52</v>
      </c>
      <c r="AC682" s="286" t="s">
        <v>52</v>
      </c>
      <c r="AD682" s="283" t="s">
        <v>58</v>
      </c>
      <c r="AE682" s="286" t="s">
        <v>52</v>
      </c>
      <c r="AF682" s="335" t="s">
        <v>52</v>
      </c>
      <c r="AG682" s="335" t="s">
        <v>52</v>
      </c>
      <c r="AH682" s="335" t="s">
        <v>52</v>
      </c>
      <c r="AI682" s="286" t="s">
        <v>52</v>
      </c>
      <c r="AJ682" s="335" t="s">
        <v>52</v>
      </c>
      <c r="AK682" s="335" t="s">
        <v>52</v>
      </c>
      <c r="AL682" s="286" t="s">
        <v>52</v>
      </c>
      <c r="AM682" s="335" t="s">
        <v>58</v>
      </c>
      <c r="AN682" s="335" t="s">
        <v>58</v>
      </c>
      <c r="AO682" s="335" t="s">
        <v>52</v>
      </c>
      <c r="AP682" s="286" t="s">
        <v>52</v>
      </c>
      <c r="AQ682" s="335" t="s">
        <v>58</v>
      </c>
      <c r="AR682" s="335" t="s">
        <v>58</v>
      </c>
      <c r="AS682" s="335" t="s">
        <v>58</v>
      </c>
      <c r="AT682" s="335" t="s">
        <v>52</v>
      </c>
    </row>
    <row r="683" spans="1:46" ht="15">
      <c r="A683" s="446" t="s">
        <v>277</v>
      </c>
      <c r="B683" s="300">
        <f>C683/D683</f>
        <v>0.3</v>
      </c>
      <c r="C683" s="375">
        <f>COUNTIF(E683:AT683,"Yes")</f>
        <v>9</v>
      </c>
      <c r="D683" s="388" cm="1">
        <f t="array" ref="D683">SUM(COUNTIFS(E683:AT683,{"Yes","No"}))</f>
        <v>30</v>
      </c>
      <c r="E683" s="336" t="s">
        <v>58</v>
      </c>
      <c r="F683" s="278" t="s">
        <v>53</v>
      </c>
      <c r="G683" s="335" t="s">
        <v>52</v>
      </c>
      <c r="H683" s="325" t="s">
        <v>53</v>
      </c>
      <c r="I683" s="335" t="s">
        <v>53</v>
      </c>
      <c r="J683" s="325" t="s">
        <v>53</v>
      </c>
      <c r="K683" s="325" t="s">
        <v>58</v>
      </c>
      <c r="L683" s="285" t="s">
        <v>53</v>
      </c>
      <c r="M683" s="325" t="s">
        <v>58</v>
      </c>
      <c r="N683" s="331" t="s">
        <v>52</v>
      </c>
      <c r="O683" s="278" t="s">
        <v>53</v>
      </c>
      <c r="P683" s="325" t="s">
        <v>53</v>
      </c>
      <c r="Q683" s="335" t="s">
        <v>53</v>
      </c>
      <c r="R683" s="335" t="s">
        <v>53</v>
      </c>
      <c r="S683" s="325" t="s">
        <v>53</v>
      </c>
      <c r="T683" s="283" t="s">
        <v>53</v>
      </c>
      <c r="U683" s="392" t="s">
        <v>58</v>
      </c>
      <c r="V683" s="333" t="s">
        <v>53</v>
      </c>
      <c r="W683" s="336" t="s">
        <v>52</v>
      </c>
      <c r="X683" s="335" t="s">
        <v>53</v>
      </c>
      <c r="Y683" s="335" t="s">
        <v>52</v>
      </c>
      <c r="Z683" s="335" t="s">
        <v>58</v>
      </c>
      <c r="AA683" s="278" t="s">
        <v>53</v>
      </c>
      <c r="AB683" s="335" t="s">
        <v>53</v>
      </c>
      <c r="AC683" s="331" t="s">
        <v>53</v>
      </c>
      <c r="AD683" s="283" t="s">
        <v>58</v>
      </c>
      <c r="AE683" s="286" t="s">
        <v>52</v>
      </c>
      <c r="AF683" s="335" t="s">
        <v>52</v>
      </c>
      <c r="AG683" s="335" t="s">
        <v>52</v>
      </c>
      <c r="AH683" s="335" t="s">
        <v>52</v>
      </c>
      <c r="AI683" s="286" t="s">
        <v>52</v>
      </c>
      <c r="AJ683" s="335" t="s">
        <v>59</v>
      </c>
      <c r="AK683" s="335" t="s">
        <v>53</v>
      </c>
      <c r="AL683" s="325" t="s">
        <v>53</v>
      </c>
      <c r="AM683" s="335" t="s">
        <v>58</v>
      </c>
      <c r="AN683" s="335" t="s">
        <v>58</v>
      </c>
      <c r="AO683" s="335" t="s">
        <v>53</v>
      </c>
      <c r="AP683" s="278" t="s">
        <v>53</v>
      </c>
      <c r="AQ683" s="335" t="s">
        <v>58</v>
      </c>
      <c r="AR683" s="335" t="s">
        <v>58</v>
      </c>
      <c r="AS683" s="335" t="s">
        <v>58</v>
      </c>
      <c r="AT683" s="335" t="s">
        <v>53</v>
      </c>
    </row>
    <row r="684" spans="1:46" ht="15">
      <c r="A684" s="446" t="s">
        <v>282</v>
      </c>
      <c r="B684" s="300">
        <f>C684/D684</f>
        <v>6.6666666666666666E-2</v>
      </c>
      <c r="C684" s="375">
        <f>COUNTIF(E684:AT684,"Yes")</f>
        <v>2</v>
      </c>
      <c r="D684" s="388" cm="1">
        <f t="array" ref="D684">SUM(COUNTIFS(E684:AT684,{"Yes","No"}))</f>
        <v>30</v>
      </c>
      <c r="E684" s="336" t="s">
        <v>58</v>
      </c>
      <c r="F684" s="278" t="s">
        <v>53</v>
      </c>
      <c r="G684" s="335" t="s">
        <v>53</v>
      </c>
      <c r="H684" s="325" t="s">
        <v>53</v>
      </c>
      <c r="I684" s="335" t="s">
        <v>53</v>
      </c>
      <c r="J684" s="325" t="s">
        <v>53</v>
      </c>
      <c r="K684" s="325" t="s">
        <v>58</v>
      </c>
      <c r="L684" s="285" t="s">
        <v>53</v>
      </c>
      <c r="M684" s="325" t="s">
        <v>58</v>
      </c>
      <c r="N684" s="325" t="s">
        <v>53</v>
      </c>
      <c r="O684" s="278" t="s">
        <v>53</v>
      </c>
      <c r="P684" s="325" t="s">
        <v>53</v>
      </c>
      <c r="Q684" s="335" t="s">
        <v>53</v>
      </c>
      <c r="R684" s="335" t="s">
        <v>53</v>
      </c>
      <c r="S684" s="325" t="s">
        <v>53</v>
      </c>
      <c r="T684" s="283" t="s">
        <v>53</v>
      </c>
      <c r="U684" s="392" t="s">
        <v>58</v>
      </c>
      <c r="V684" s="333" t="s">
        <v>53</v>
      </c>
      <c r="W684" s="336" t="s">
        <v>52</v>
      </c>
      <c r="X684" s="335" t="s">
        <v>53</v>
      </c>
      <c r="Y684" s="335" t="s">
        <v>53</v>
      </c>
      <c r="Z684" s="335" t="s">
        <v>58</v>
      </c>
      <c r="AA684" s="286" t="s">
        <v>52</v>
      </c>
      <c r="AB684" s="335" t="s">
        <v>53</v>
      </c>
      <c r="AC684" s="331" t="s">
        <v>53</v>
      </c>
      <c r="AD684" s="283" t="s">
        <v>58</v>
      </c>
      <c r="AE684" s="331" t="s">
        <v>53</v>
      </c>
      <c r="AF684" s="335" t="s">
        <v>53</v>
      </c>
      <c r="AG684" s="335" t="s">
        <v>53</v>
      </c>
      <c r="AH684" s="335" t="s">
        <v>53</v>
      </c>
      <c r="AI684" s="325" t="s">
        <v>53</v>
      </c>
      <c r="AJ684" s="335" t="s">
        <v>59</v>
      </c>
      <c r="AK684" s="335" t="s">
        <v>53</v>
      </c>
      <c r="AL684" s="325" t="s">
        <v>53</v>
      </c>
      <c r="AM684" s="335" t="s">
        <v>58</v>
      </c>
      <c r="AN684" s="335" t="s">
        <v>58</v>
      </c>
      <c r="AO684" s="335" t="s">
        <v>53</v>
      </c>
      <c r="AP684" s="278" t="s">
        <v>53</v>
      </c>
      <c r="AQ684" s="335" t="s">
        <v>58</v>
      </c>
      <c r="AR684" s="335" t="s">
        <v>58</v>
      </c>
      <c r="AS684" s="335" t="s">
        <v>58</v>
      </c>
      <c r="AT684" s="335" t="s">
        <v>53</v>
      </c>
    </row>
    <row r="685" spans="1:46" ht="15">
      <c r="A685" s="446" t="s">
        <v>179</v>
      </c>
      <c r="B685" s="300">
        <f>C685/D685</f>
        <v>0.12</v>
      </c>
      <c r="C685" s="375">
        <f>COUNTIF(E685:AT685,"Yes")</f>
        <v>3</v>
      </c>
      <c r="D685" s="388" cm="1">
        <f t="array" ref="D685">SUM(COUNTIFS(E685:AT685,{"Yes","No"}))</f>
        <v>25</v>
      </c>
      <c r="E685" s="336" t="s">
        <v>58</v>
      </c>
      <c r="F685" s="278" t="s">
        <v>53</v>
      </c>
      <c r="G685" s="335" t="s">
        <v>53</v>
      </c>
      <c r="H685" s="325" t="s">
        <v>53</v>
      </c>
      <c r="I685" s="335" t="s">
        <v>53</v>
      </c>
      <c r="J685" s="325" t="s">
        <v>53</v>
      </c>
      <c r="K685" s="325" t="s">
        <v>58</v>
      </c>
      <c r="L685" s="285" t="s">
        <v>53</v>
      </c>
      <c r="M685" s="325" t="s">
        <v>58</v>
      </c>
      <c r="N685" s="465" t="s">
        <v>58</v>
      </c>
      <c r="O685" s="278" t="s">
        <v>53</v>
      </c>
      <c r="P685" s="325" t="s">
        <v>53</v>
      </c>
      <c r="Q685" s="335" t="s">
        <v>53</v>
      </c>
      <c r="R685" s="325" t="s">
        <v>58</v>
      </c>
      <c r="S685" s="325" t="s">
        <v>53</v>
      </c>
      <c r="T685" s="283" t="s">
        <v>53</v>
      </c>
      <c r="U685" s="392" t="s">
        <v>58</v>
      </c>
      <c r="V685" s="378" t="s">
        <v>52</v>
      </c>
      <c r="W685" s="336" t="s">
        <v>52</v>
      </c>
      <c r="X685" s="335" t="s">
        <v>53</v>
      </c>
      <c r="Y685" s="335" t="s">
        <v>53</v>
      </c>
      <c r="Z685" s="335" t="s">
        <v>58</v>
      </c>
      <c r="AA685" s="325" t="s">
        <v>58</v>
      </c>
      <c r="AB685" s="335" t="s">
        <v>53</v>
      </c>
      <c r="AC685" s="331" t="s">
        <v>53</v>
      </c>
      <c r="AD685" s="283" t="s">
        <v>58</v>
      </c>
      <c r="AE685" s="331" t="s">
        <v>53</v>
      </c>
      <c r="AF685" s="335" t="s">
        <v>53</v>
      </c>
      <c r="AG685" s="335" t="s">
        <v>53</v>
      </c>
      <c r="AH685" s="335" t="s">
        <v>53</v>
      </c>
      <c r="AI685" s="465" t="s">
        <v>58</v>
      </c>
      <c r="AJ685" s="335" t="s">
        <v>59</v>
      </c>
      <c r="AK685" s="335" t="s">
        <v>53</v>
      </c>
      <c r="AL685" s="325" t="s">
        <v>53</v>
      </c>
      <c r="AM685" s="335" t="s">
        <v>58</v>
      </c>
      <c r="AN685" s="335" t="s">
        <v>58</v>
      </c>
      <c r="AO685" s="335" t="s">
        <v>58</v>
      </c>
      <c r="AP685" s="286" t="s">
        <v>52</v>
      </c>
      <c r="AQ685" s="335" t="s">
        <v>58</v>
      </c>
      <c r="AR685" s="335" t="s">
        <v>58</v>
      </c>
      <c r="AS685" s="335" t="s">
        <v>58</v>
      </c>
      <c r="AT685" s="335" t="s">
        <v>53</v>
      </c>
    </row>
    <row r="686" spans="1:46" ht="20.25" customHeight="1">
      <c r="A686" s="608" t="s">
        <v>583</v>
      </c>
      <c r="B686" s="383"/>
      <c r="C686" s="383"/>
      <c r="D686" s="384"/>
      <c r="E686" s="383"/>
      <c r="F686" s="383"/>
      <c r="G686" s="383"/>
      <c r="H686" s="383"/>
      <c r="I686" s="383"/>
      <c r="J686" s="383"/>
      <c r="K686" s="383"/>
      <c r="L686" s="383"/>
      <c r="M686" s="383"/>
      <c r="N686" s="383"/>
      <c r="O686" s="383"/>
      <c r="P686" s="383"/>
      <c r="Q686" s="383"/>
      <c r="R686" s="383"/>
      <c r="S686" s="383"/>
      <c r="T686" s="383"/>
      <c r="U686" s="383"/>
      <c r="V686" s="384"/>
      <c r="W686" s="383"/>
      <c r="X686" s="383"/>
      <c r="Y686" s="383"/>
      <c r="Z686" s="383"/>
      <c r="AA686" s="383"/>
      <c r="AB686" s="383"/>
      <c r="AC686" s="383"/>
      <c r="AD686" s="383"/>
      <c r="AE686" s="386"/>
      <c r="AF686" s="383"/>
      <c r="AG686" s="383"/>
      <c r="AH686" s="383"/>
      <c r="AI686" s="383"/>
      <c r="AJ686" s="383"/>
      <c r="AK686" s="383"/>
      <c r="AL686" s="383"/>
      <c r="AM686" s="383"/>
      <c r="AN686" s="383"/>
      <c r="AO686" s="383"/>
      <c r="AP686" s="383"/>
      <c r="AQ686" s="383"/>
      <c r="AR686" s="383"/>
      <c r="AS686" s="383"/>
      <c r="AT686" s="383"/>
    </row>
    <row r="687" spans="1:46" ht="15">
      <c r="A687" s="446" t="s">
        <v>584</v>
      </c>
      <c r="B687" s="313">
        <f t="shared" ref="B687:B692" si="311">C687/D687</f>
        <v>0</v>
      </c>
      <c r="C687" s="375">
        <f t="shared" ref="C687:C692" si="312">COUNTIF(E687:AT687,"Yes")</f>
        <v>0</v>
      </c>
      <c r="D687" s="660">
        <f t="shared" ref="D687:D692" si="313">SUM($C$687:$C$692)</f>
        <v>42</v>
      </c>
      <c r="E687" s="323" t="s">
        <v>381</v>
      </c>
      <c r="F687" s="325" t="s">
        <v>381</v>
      </c>
      <c r="G687" s="325" t="s">
        <v>381</v>
      </c>
      <c r="H687" s="325" t="s">
        <v>381</v>
      </c>
      <c r="I687" s="325" t="s">
        <v>381</v>
      </c>
      <c r="J687" s="325" t="s">
        <v>381</v>
      </c>
      <c r="K687" s="325" t="s">
        <v>381</v>
      </c>
      <c r="L687" s="459" t="s">
        <v>381</v>
      </c>
      <c r="M687" s="325" t="s">
        <v>381</v>
      </c>
      <c r="N687" s="325" t="s">
        <v>381</v>
      </c>
      <c r="O687" s="325" t="s">
        <v>381</v>
      </c>
      <c r="P687" s="325" t="s">
        <v>381</v>
      </c>
      <c r="Q687" s="325" t="s">
        <v>381</v>
      </c>
      <c r="R687" s="325" t="s">
        <v>381</v>
      </c>
      <c r="S687" s="325" t="s">
        <v>381</v>
      </c>
      <c r="T687" s="325" t="s">
        <v>381</v>
      </c>
      <c r="U687" s="459" t="s">
        <v>381</v>
      </c>
      <c r="V687" s="333" t="s">
        <v>381</v>
      </c>
      <c r="W687" s="323" t="s">
        <v>381</v>
      </c>
      <c r="X687" s="325" t="s">
        <v>381</v>
      </c>
      <c r="Y687" s="325" t="s">
        <v>381</v>
      </c>
      <c r="Z687" s="325" t="s">
        <v>381</v>
      </c>
      <c r="AA687" s="325" t="s">
        <v>381</v>
      </c>
      <c r="AB687" s="325" t="s">
        <v>381</v>
      </c>
      <c r="AC687" s="325" t="s">
        <v>381</v>
      </c>
      <c r="AD687" s="325" t="s">
        <v>381</v>
      </c>
      <c r="AE687" s="325" t="s">
        <v>381</v>
      </c>
      <c r="AF687" s="325" t="s">
        <v>381</v>
      </c>
      <c r="AG687" s="325" t="s">
        <v>381</v>
      </c>
      <c r="AH687" s="325" t="s">
        <v>381</v>
      </c>
      <c r="AI687" s="325" t="s">
        <v>381</v>
      </c>
      <c r="AJ687" s="325" t="s">
        <v>381</v>
      </c>
      <c r="AK687" s="325" t="s">
        <v>381</v>
      </c>
      <c r="AL687" s="325" t="s">
        <v>381</v>
      </c>
      <c r="AM687" s="325" t="s">
        <v>381</v>
      </c>
      <c r="AN687" s="325" t="s">
        <v>381</v>
      </c>
      <c r="AO687" s="325" t="s">
        <v>381</v>
      </c>
      <c r="AP687" s="325" t="s">
        <v>381</v>
      </c>
      <c r="AQ687" s="325" t="s">
        <v>381</v>
      </c>
      <c r="AR687" s="325" t="s">
        <v>381</v>
      </c>
      <c r="AS687" s="325" t="s">
        <v>381</v>
      </c>
      <c r="AT687" s="325" t="s">
        <v>381</v>
      </c>
    </row>
    <row r="688" spans="1:46" ht="15">
      <c r="A688" s="446" t="s">
        <v>585</v>
      </c>
      <c r="B688" s="313">
        <f t="shared" si="311"/>
        <v>9.5238095238095233E-2</v>
      </c>
      <c r="C688" s="375">
        <f t="shared" si="312"/>
        <v>4</v>
      </c>
      <c r="D688" s="660">
        <f t="shared" si="313"/>
        <v>42</v>
      </c>
      <c r="E688" s="323" t="s">
        <v>381</v>
      </c>
      <c r="F688" s="325" t="s">
        <v>381</v>
      </c>
      <c r="G688" s="325" t="s">
        <v>381</v>
      </c>
      <c r="H688" s="325" t="s">
        <v>381</v>
      </c>
      <c r="I688" s="325" t="s">
        <v>381</v>
      </c>
      <c r="J688" s="661" t="s">
        <v>381</v>
      </c>
      <c r="K688" s="325" t="s">
        <v>52</v>
      </c>
      <c r="L688" s="459" t="s">
        <v>381</v>
      </c>
      <c r="M688" s="325" t="s">
        <v>381</v>
      </c>
      <c r="N688" s="325" t="s">
        <v>381</v>
      </c>
      <c r="O688" s="325" t="s">
        <v>381</v>
      </c>
      <c r="P688" s="325" t="s">
        <v>381</v>
      </c>
      <c r="Q688" s="325" t="s">
        <v>381</v>
      </c>
      <c r="R688" s="325" t="s">
        <v>381</v>
      </c>
      <c r="S688" s="325" t="s">
        <v>381</v>
      </c>
      <c r="T688" s="325" t="s">
        <v>381</v>
      </c>
      <c r="U688" s="459" t="s">
        <v>381</v>
      </c>
      <c r="V688" s="333" t="s">
        <v>381</v>
      </c>
      <c r="W688" s="323" t="s">
        <v>381</v>
      </c>
      <c r="X688" s="325" t="s">
        <v>381</v>
      </c>
      <c r="Y688" s="325" t="s">
        <v>381</v>
      </c>
      <c r="Z688" s="325" t="s">
        <v>381</v>
      </c>
      <c r="AA688" s="325" t="s">
        <v>381</v>
      </c>
      <c r="AB688" s="325" t="s">
        <v>381</v>
      </c>
      <c r="AC688" s="325" t="s">
        <v>381</v>
      </c>
      <c r="AD688" s="325" t="s">
        <v>381</v>
      </c>
      <c r="AE688" s="325" t="s">
        <v>381</v>
      </c>
      <c r="AF688" s="325" t="s">
        <v>381</v>
      </c>
      <c r="AG688" s="325" t="s">
        <v>381</v>
      </c>
      <c r="AH688" s="325" t="s">
        <v>381</v>
      </c>
      <c r="AI688" s="325" t="s">
        <v>381</v>
      </c>
      <c r="AJ688" s="325" t="s">
        <v>381</v>
      </c>
      <c r="AK688" s="325" t="s">
        <v>52</v>
      </c>
      <c r="AL688" s="325" t="s">
        <v>381</v>
      </c>
      <c r="AM688" s="325" t="s">
        <v>381</v>
      </c>
      <c r="AN688" s="325" t="s">
        <v>381</v>
      </c>
      <c r="AO688" s="325" t="s">
        <v>52</v>
      </c>
      <c r="AP688" s="325" t="s">
        <v>52</v>
      </c>
      <c r="AQ688" s="325" t="s">
        <v>381</v>
      </c>
      <c r="AR688" s="325" t="s">
        <v>381</v>
      </c>
      <c r="AS688" s="325" t="s">
        <v>381</v>
      </c>
      <c r="AT688" s="325" t="s">
        <v>381</v>
      </c>
    </row>
    <row r="689" spans="1:46" ht="15">
      <c r="A689" s="446" t="s">
        <v>586</v>
      </c>
      <c r="B689" s="313">
        <f t="shared" si="311"/>
        <v>0.2857142857142857</v>
      </c>
      <c r="C689" s="375">
        <f t="shared" si="312"/>
        <v>12</v>
      </c>
      <c r="D689" s="660">
        <f t="shared" si="313"/>
        <v>42</v>
      </c>
      <c r="E689" s="323" t="s">
        <v>381</v>
      </c>
      <c r="F689" s="325" t="s">
        <v>381</v>
      </c>
      <c r="G689" s="325" t="s">
        <v>381</v>
      </c>
      <c r="H689" s="325" t="s">
        <v>381</v>
      </c>
      <c r="I689" s="325" t="s">
        <v>381</v>
      </c>
      <c r="J689" s="325" t="s">
        <v>52</v>
      </c>
      <c r="K689" s="325" t="s">
        <v>381</v>
      </c>
      <c r="L689" s="459" t="s">
        <v>381</v>
      </c>
      <c r="M689" s="325" t="s">
        <v>381</v>
      </c>
      <c r="N689" s="325" t="s">
        <v>381</v>
      </c>
      <c r="O689" s="325" t="s">
        <v>381</v>
      </c>
      <c r="P689" s="325" t="s">
        <v>381</v>
      </c>
      <c r="Q689" s="325" t="s">
        <v>381</v>
      </c>
      <c r="R689" s="325" t="s">
        <v>52</v>
      </c>
      <c r="S689" s="325" t="s">
        <v>381</v>
      </c>
      <c r="T689" s="325" t="s">
        <v>52</v>
      </c>
      <c r="U689" s="459" t="s">
        <v>52</v>
      </c>
      <c r="V689" s="333" t="s">
        <v>381</v>
      </c>
      <c r="W689" s="323" t="s">
        <v>381</v>
      </c>
      <c r="X689" s="325" t="s">
        <v>52</v>
      </c>
      <c r="Y689" s="325" t="s">
        <v>381</v>
      </c>
      <c r="Z689" s="325" t="s">
        <v>52</v>
      </c>
      <c r="AA689" s="325" t="s">
        <v>52</v>
      </c>
      <c r="AB689" s="325" t="s">
        <v>52</v>
      </c>
      <c r="AC689" s="325" t="s">
        <v>381</v>
      </c>
      <c r="AD689" s="325" t="s">
        <v>381</v>
      </c>
      <c r="AE689" s="325" t="s">
        <v>381</v>
      </c>
      <c r="AF689" s="325" t="s">
        <v>381</v>
      </c>
      <c r="AG689" s="325" t="s">
        <v>52</v>
      </c>
      <c r="AH689" s="325" t="s">
        <v>381</v>
      </c>
      <c r="AI689" s="325" t="s">
        <v>381</v>
      </c>
      <c r="AJ689" s="325" t="s">
        <v>381</v>
      </c>
      <c r="AK689" s="325" t="s">
        <v>381</v>
      </c>
      <c r="AL689" s="325" t="s">
        <v>52</v>
      </c>
      <c r="AM689" s="325" t="s">
        <v>52</v>
      </c>
      <c r="AN689" s="325" t="s">
        <v>381</v>
      </c>
      <c r="AO689" s="325" t="s">
        <v>381</v>
      </c>
      <c r="AP689" s="325" t="s">
        <v>381</v>
      </c>
      <c r="AQ689" s="325" t="s">
        <v>381</v>
      </c>
      <c r="AR689" s="325" t="s">
        <v>381</v>
      </c>
      <c r="AS689" s="325" t="s">
        <v>381</v>
      </c>
      <c r="AT689" s="325" t="s">
        <v>52</v>
      </c>
    </row>
    <row r="690" spans="1:46" ht="15">
      <c r="A690" s="446" t="s">
        <v>587</v>
      </c>
      <c r="B690" s="313">
        <f t="shared" si="311"/>
        <v>0.59523809523809523</v>
      </c>
      <c r="C690" s="375">
        <f t="shared" si="312"/>
        <v>25</v>
      </c>
      <c r="D690" s="660">
        <f t="shared" si="313"/>
        <v>42</v>
      </c>
      <c r="E690" s="323" t="s">
        <v>381</v>
      </c>
      <c r="F690" s="325" t="s">
        <v>52</v>
      </c>
      <c r="G690" s="325" t="s">
        <v>52</v>
      </c>
      <c r="H690" s="325" t="s">
        <v>52</v>
      </c>
      <c r="I690" s="325" t="s">
        <v>52</v>
      </c>
      <c r="J690" s="661" t="s">
        <v>381</v>
      </c>
      <c r="K690" s="325" t="s">
        <v>381</v>
      </c>
      <c r="L690" s="459" t="s">
        <v>52</v>
      </c>
      <c r="M690" s="325" t="s">
        <v>52</v>
      </c>
      <c r="N690" s="325" t="s">
        <v>52</v>
      </c>
      <c r="O690" s="325" t="s">
        <v>52</v>
      </c>
      <c r="P690" s="325" t="s">
        <v>52</v>
      </c>
      <c r="Q690" s="325" t="s">
        <v>52</v>
      </c>
      <c r="R690" s="325" t="s">
        <v>381</v>
      </c>
      <c r="S690" s="325" t="s">
        <v>52</v>
      </c>
      <c r="T690" s="325" t="s">
        <v>381</v>
      </c>
      <c r="U690" s="459" t="s">
        <v>381</v>
      </c>
      <c r="V690" s="333" t="s">
        <v>52</v>
      </c>
      <c r="W690" s="323" t="s">
        <v>52</v>
      </c>
      <c r="X690" s="325" t="s">
        <v>381</v>
      </c>
      <c r="Y690" s="325" t="s">
        <v>52</v>
      </c>
      <c r="Z690" s="325" t="s">
        <v>381</v>
      </c>
      <c r="AA690" s="325" t="s">
        <v>381</v>
      </c>
      <c r="AB690" s="325" t="s">
        <v>381</v>
      </c>
      <c r="AC690" s="325" t="s">
        <v>52</v>
      </c>
      <c r="AD690" s="325" t="s">
        <v>52</v>
      </c>
      <c r="AE690" s="325" t="s">
        <v>52</v>
      </c>
      <c r="AF690" s="325" t="s">
        <v>52</v>
      </c>
      <c r="AG690" s="325" t="s">
        <v>381</v>
      </c>
      <c r="AH690" s="325" t="s">
        <v>52</v>
      </c>
      <c r="AI690" s="325" t="s">
        <v>52</v>
      </c>
      <c r="AJ690" s="325" t="s">
        <v>52</v>
      </c>
      <c r="AK690" s="325" t="s">
        <v>381</v>
      </c>
      <c r="AL690" s="325" t="s">
        <v>381</v>
      </c>
      <c r="AM690" s="325" t="s">
        <v>381</v>
      </c>
      <c r="AN690" s="325" t="s">
        <v>52</v>
      </c>
      <c r="AO690" s="325" t="s">
        <v>381</v>
      </c>
      <c r="AP690" s="325" t="s">
        <v>381</v>
      </c>
      <c r="AQ690" s="325" t="s">
        <v>52</v>
      </c>
      <c r="AR690" s="325" t="s">
        <v>52</v>
      </c>
      <c r="AS690" s="325" t="s">
        <v>52</v>
      </c>
      <c r="AT690" s="325" t="s">
        <v>381</v>
      </c>
    </row>
    <row r="691" spans="1:46" ht="15">
      <c r="A691" s="446" t="s">
        <v>155</v>
      </c>
      <c r="B691" s="313">
        <f t="shared" si="311"/>
        <v>2.3809523809523808E-2</v>
      </c>
      <c r="C691" s="375">
        <f t="shared" si="312"/>
        <v>1</v>
      </c>
      <c r="D691" s="660">
        <f t="shared" si="313"/>
        <v>42</v>
      </c>
      <c r="E691" s="323" t="s">
        <v>52</v>
      </c>
      <c r="F691" s="325" t="s">
        <v>381</v>
      </c>
      <c r="G691" s="325" t="s">
        <v>381</v>
      </c>
      <c r="H691" s="325" t="s">
        <v>381</v>
      </c>
      <c r="I691" s="325" t="s">
        <v>381</v>
      </c>
      <c r="J691" s="325" t="s">
        <v>381</v>
      </c>
      <c r="K691" s="325" t="s">
        <v>381</v>
      </c>
      <c r="L691" s="459" t="s">
        <v>381</v>
      </c>
      <c r="M691" s="325" t="s">
        <v>381</v>
      </c>
      <c r="N691" s="325" t="s">
        <v>381</v>
      </c>
      <c r="O691" s="325" t="s">
        <v>381</v>
      </c>
      <c r="P691" s="325" t="s">
        <v>381</v>
      </c>
      <c r="Q691" s="325" t="s">
        <v>381</v>
      </c>
      <c r="R691" s="325" t="s">
        <v>381</v>
      </c>
      <c r="S691" s="325" t="s">
        <v>381</v>
      </c>
      <c r="T691" s="325" t="s">
        <v>381</v>
      </c>
      <c r="U691" s="459" t="s">
        <v>381</v>
      </c>
      <c r="V691" s="333" t="s">
        <v>381</v>
      </c>
      <c r="W691" s="323" t="s">
        <v>381</v>
      </c>
      <c r="X691" s="325" t="s">
        <v>381</v>
      </c>
      <c r="Y691" s="325" t="s">
        <v>381</v>
      </c>
      <c r="Z691" s="325" t="s">
        <v>381</v>
      </c>
      <c r="AA691" s="325" t="s">
        <v>381</v>
      </c>
      <c r="AB691" s="325" t="s">
        <v>381</v>
      </c>
      <c r="AC691" s="325" t="s">
        <v>381</v>
      </c>
      <c r="AD691" s="325" t="s">
        <v>381</v>
      </c>
      <c r="AE691" s="325" t="s">
        <v>381</v>
      </c>
      <c r="AF691" s="325" t="s">
        <v>381</v>
      </c>
      <c r="AG691" s="325" t="s">
        <v>381</v>
      </c>
      <c r="AH691" s="325" t="s">
        <v>381</v>
      </c>
      <c r="AI691" s="325" t="s">
        <v>381</v>
      </c>
      <c r="AJ691" s="325" t="s">
        <v>381</v>
      </c>
      <c r="AK691" s="325" t="s">
        <v>381</v>
      </c>
      <c r="AL691" s="325" t="s">
        <v>381</v>
      </c>
      <c r="AM691" s="325" t="s">
        <v>381</v>
      </c>
      <c r="AN691" s="325" t="s">
        <v>381</v>
      </c>
      <c r="AO691" s="325" t="s">
        <v>381</v>
      </c>
      <c r="AP691" s="325" t="s">
        <v>381</v>
      </c>
      <c r="AQ691" s="325" t="s">
        <v>381</v>
      </c>
      <c r="AR691" s="325" t="s">
        <v>381</v>
      </c>
      <c r="AS691" s="325" t="s">
        <v>381</v>
      </c>
      <c r="AT691" s="325" t="s">
        <v>381</v>
      </c>
    </row>
    <row r="692" spans="1:46" ht="15">
      <c r="A692" s="446" t="s">
        <v>179</v>
      </c>
      <c r="B692" s="313">
        <f t="shared" si="311"/>
        <v>0</v>
      </c>
      <c r="C692" s="375">
        <f t="shared" si="312"/>
        <v>0</v>
      </c>
      <c r="D692" s="660">
        <f t="shared" si="313"/>
        <v>42</v>
      </c>
      <c r="E692" s="323" t="s">
        <v>381</v>
      </c>
      <c r="F692" s="325" t="s">
        <v>381</v>
      </c>
      <c r="G692" s="325" t="s">
        <v>381</v>
      </c>
      <c r="H692" s="325" t="s">
        <v>381</v>
      </c>
      <c r="I692" s="325" t="s">
        <v>381</v>
      </c>
      <c r="J692" s="325" t="s">
        <v>381</v>
      </c>
      <c r="K692" s="325" t="s">
        <v>381</v>
      </c>
      <c r="L692" s="459" t="s">
        <v>381</v>
      </c>
      <c r="M692" s="325" t="s">
        <v>381</v>
      </c>
      <c r="N692" s="325" t="s">
        <v>381</v>
      </c>
      <c r="O692" s="325" t="s">
        <v>381</v>
      </c>
      <c r="P692" s="325" t="s">
        <v>381</v>
      </c>
      <c r="Q692" s="325" t="s">
        <v>381</v>
      </c>
      <c r="R692" s="325" t="s">
        <v>381</v>
      </c>
      <c r="S692" s="325" t="s">
        <v>381</v>
      </c>
      <c r="T692" s="325" t="s">
        <v>381</v>
      </c>
      <c r="U692" s="459" t="s">
        <v>381</v>
      </c>
      <c r="V692" s="333" t="s">
        <v>381</v>
      </c>
      <c r="W692" s="323" t="s">
        <v>381</v>
      </c>
      <c r="X692" s="325" t="s">
        <v>381</v>
      </c>
      <c r="Y692" s="325" t="s">
        <v>381</v>
      </c>
      <c r="Z692" s="325" t="s">
        <v>381</v>
      </c>
      <c r="AA692" s="325" t="s">
        <v>381</v>
      </c>
      <c r="AB692" s="325" t="s">
        <v>381</v>
      </c>
      <c r="AC692" s="662" t="s">
        <v>381</v>
      </c>
      <c r="AD692" s="662" t="s">
        <v>381</v>
      </c>
      <c r="AE692" s="662" t="s">
        <v>381</v>
      </c>
      <c r="AF692" s="325" t="s">
        <v>381</v>
      </c>
      <c r="AG692" s="325" t="s">
        <v>381</v>
      </c>
      <c r="AH692" s="325" t="s">
        <v>381</v>
      </c>
      <c r="AI692" s="662" t="s">
        <v>381</v>
      </c>
      <c r="AJ692" s="325" t="s">
        <v>381</v>
      </c>
      <c r="AK692" s="325" t="s">
        <v>381</v>
      </c>
      <c r="AL692" s="325" t="s">
        <v>381</v>
      </c>
      <c r="AM692" s="325" t="s">
        <v>381</v>
      </c>
      <c r="AN692" s="325" t="s">
        <v>381</v>
      </c>
      <c r="AO692" s="325" t="s">
        <v>381</v>
      </c>
      <c r="AP692" s="325" t="s">
        <v>381</v>
      </c>
      <c r="AQ692" s="325" t="s">
        <v>381</v>
      </c>
      <c r="AR692" s="325" t="s">
        <v>381</v>
      </c>
      <c r="AS692" s="325" t="s">
        <v>381</v>
      </c>
      <c r="AT692" s="325" t="s">
        <v>381</v>
      </c>
    </row>
    <row r="693" spans="1:46" ht="33" customHeight="1">
      <c r="A693" s="450" t="s">
        <v>358</v>
      </c>
      <c r="B693" s="611"/>
      <c r="C693" s="366"/>
      <c r="D693" s="453"/>
      <c r="E693" s="611"/>
      <c r="F693" s="611"/>
      <c r="G693" s="611"/>
      <c r="H693" s="611"/>
      <c r="I693" s="611"/>
      <c r="J693" s="611"/>
      <c r="K693" s="611"/>
      <c r="L693" s="611"/>
      <c r="M693" s="611"/>
      <c r="N693" s="611"/>
      <c r="O693" s="611"/>
      <c r="P693" s="611"/>
      <c r="Q693" s="611"/>
      <c r="R693" s="611"/>
      <c r="S693" s="611"/>
      <c r="T693" s="611"/>
      <c r="U693" s="611"/>
      <c r="V693" s="612"/>
      <c r="W693" s="611"/>
      <c r="X693" s="611"/>
      <c r="Y693" s="611"/>
      <c r="Z693" s="611"/>
      <c r="AA693" s="611"/>
      <c r="AB693" s="611"/>
      <c r="AC693" s="663"/>
      <c r="AD693" s="663"/>
      <c r="AE693" s="664"/>
      <c r="AF693" s="611"/>
      <c r="AG693" s="611"/>
      <c r="AH693" s="611"/>
      <c r="AI693" s="663"/>
      <c r="AJ693" s="611"/>
      <c r="AK693" s="611"/>
      <c r="AL693" s="611"/>
      <c r="AM693" s="611"/>
      <c r="AN693" s="611"/>
      <c r="AO693" s="611"/>
      <c r="AP693" s="611"/>
      <c r="AQ693" s="611"/>
      <c r="AR693" s="611"/>
      <c r="AS693" s="611"/>
      <c r="AT693" s="611"/>
    </row>
    <row r="694" spans="1:46" ht="24.75" customHeight="1">
      <c r="A694" s="608" t="s">
        <v>588</v>
      </c>
      <c r="B694" s="300">
        <f>C694/D694</f>
        <v>0.97560975609756095</v>
      </c>
      <c r="C694" s="375">
        <f>COUNTIF(E694:AT694,"Yes")</f>
        <v>40</v>
      </c>
      <c r="D694" s="388" cm="1">
        <f t="array" ref="D694">SUM(COUNTIFS(E694:AT694,{"Yes","No"}))</f>
        <v>41</v>
      </c>
      <c r="E694" s="665" t="s">
        <v>302</v>
      </c>
      <c r="F694" s="278" t="s">
        <v>52</v>
      </c>
      <c r="G694" s="335" t="s">
        <v>52</v>
      </c>
      <c r="H694" s="278" t="s">
        <v>52</v>
      </c>
      <c r="I694" s="335" t="s">
        <v>52</v>
      </c>
      <c r="J694" s="278" t="s">
        <v>52</v>
      </c>
      <c r="K694" s="278" t="s">
        <v>52</v>
      </c>
      <c r="L694" s="278" t="s">
        <v>52</v>
      </c>
      <c r="M694" s="278" t="s">
        <v>52</v>
      </c>
      <c r="N694" s="325" t="s">
        <v>53</v>
      </c>
      <c r="O694" s="278" t="s">
        <v>52</v>
      </c>
      <c r="P694" s="278" t="s">
        <v>52</v>
      </c>
      <c r="Q694" s="335" t="s">
        <v>52</v>
      </c>
      <c r="R694" s="335" t="s">
        <v>52</v>
      </c>
      <c r="S694" s="278" t="s">
        <v>52</v>
      </c>
      <c r="T694" s="278" t="s">
        <v>52</v>
      </c>
      <c r="U694" s="278" t="s">
        <v>52</v>
      </c>
      <c r="V694" s="278" t="s">
        <v>52</v>
      </c>
      <c r="W694" s="335" t="s">
        <v>52</v>
      </c>
      <c r="X694" s="335" t="s">
        <v>52</v>
      </c>
      <c r="Y694" s="335" t="s">
        <v>52</v>
      </c>
      <c r="Z694" s="335" t="s">
        <v>52</v>
      </c>
      <c r="AA694" s="278" t="s">
        <v>52</v>
      </c>
      <c r="AB694" s="335" t="s">
        <v>52</v>
      </c>
      <c r="AC694" s="278" t="s">
        <v>52</v>
      </c>
      <c r="AD694" s="278" t="s">
        <v>52</v>
      </c>
      <c r="AE694" s="278" t="s">
        <v>52</v>
      </c>
      <c r="AF694" s="335" t="s">
        <v>52</v>
      </c>
      <c r="AG694" s="335" t="s">
        <v>52</v>
      </c>
      <c r="AH694" s="335" t="s">
        <v>52</v>
      </c>
      <c r="AI694" s="278" t="s">
        <v>52</v>
      </c>
      <c r="AJ694" s="335" t="s">
        <v>52</v>
      </c>
      <c r="AK694" s="335" t="s">
        <v>52</v>
      </c>
      <c r="AL694" s="278" t="s">
        <v>52</v>
      </c>
      <c r="AM694" s="335" t="s">
        <v>52</v>
      </c>
      <c r="AN694" s="335" t="s">
        <v>52</v>
      </c>
      <c r="AO694" s="335" t="s">
        <v>52</v>
      </c>
      <c r="AP694" s="278" t="s">
        <v>52</v>
      </c>
      <c r="AQ694" s="335" t="s">
        <v>52</v>
      </c>
      <c r="AR694" s="335" t="s">
        <v>52</v>
      </c>
      <c r="AS694" s="335" t="s">
        <v>52</v>
      </c>
      <c r="AT694" s="335" t="s">
        <v>52</v>
      </c>
    </row>
    <row r="695" spans="1:46" ht="23.25" customHeight="1">
      <c r="A695" s="608" t="s">
        <v>589</v>
      </c>
      <c r="B695" s="300">
        <f>C695/D695</f>
        <v>0.97435897435897434</v>
      </c>
      <c r="C695" s="375">
        <f>COUNTIF(E695:AT695,"Yes")</f>
        <v>38</v>
      </c>
      <c r="D695" s="388" cm="1">
        <f t="array" ref="D695">SUM(COUNTIFS(E695:AT695,{"Yes","No"}))</f>
        <v>39</v>
      </c>
      <c r="E695" s="665" t="s">
        <v>59</v>
      </c>
      <c r="F695" s="278" t="s">
        <v>52</v>
      </c>
      <c r="G695" s="335" t="s">
        <v>52</v>
      </c>
      <c r="H695" s="278" t="s">
        <v>52</v>
      </c>
      <c r="I695" s="335" t="s">
        <v>52</v>
      </c>
      <c r="J695" s="278" t="s">
        <v>52</v>
      </c>
      <c r="K695" s="278" t="s">
        <v>52</v>
      </c>
      <c r="L695" s="278" t="s">
        <v>52</v>
      </c>
      <c r="M695" s="278" t="s">
        <v>52</v>
      </c>
      <c r="N695" s="331" t="s">
        <v>58</v>
      </c>
      <c r="O695" s="278" t="s">
        <v>52</v>
      </c>
      <c r="P695" s="278" t="s">
        <v>52</v>
      </c>
      <c r="Q695" s="335" t="s">
        <v>52</v>
      </c>
      <c r="R695" s="335" t="s">
        <v>52</v>
      </c>
      <c r="S695" s="278" t="s">
        <v>52</v>
      </c>
      <c r="T695" s="278" t="s">
        <v>52</v>
      </c>
      <c r="U695" s="278" t="s">
        <v>52</v>
      </c>
      <c r="V695" s="325" t="s">
        <v>52</v>
      </c>
      <c r="W695" s="335" t="s">
        <v>52</v>
      </c>
      <c r="X695" s="335" t="s">
        <v>52</v>
      </c>
      <c r="Y695" s="335" t="s">
        <v>52</v>
      </c>
      <c r="Z695" s="335" t="s">
        <v>52</v>
      </c>
      <c r="AA695" s="278" t="s">
        <v>52</v>
      </c>
      <c r="AB695" s="335" t="s">
        <v>52</v>
      </c>
      <c r="AC695" s="278" t="s">
        <v>52</v>
      </c>
      <c r="AD695" s="278" t="s">
        <v>52</v>
      </c>
      <c r="AE695" s="278" t="s">
        <v>52</v>
      </c>
      <c r="AF695" s="335" t="s">
        <v>52</v>
      </c>
      <c r="AG695" s="335" t="s">
        <v>52</v>
      </c>
      <c r="AH695" s="335" t="s">
        <v>52</v>
      </c>
      <c r="AI695" s="325" t="s">
        <v>59</v>
      </c>
      <c r="AJ695" s="335" t="s">
        <v>52</v>
      </c>
      <c r="AK695" s="335" t="s">
        <v>52</v>
      </c>
      <c r="AL695" s="278" t="s">
        <v>52</v>
      </c>
      <c r="AM695" s="335" t="s">
        <v>52</v>
      </c>
      <c r="AN695" s="335" t="s">
        <v>53</v>
      </c>
      <c r="AO695" s="335" t="s">
        <v>52</v>
      </c>
      <c r="AP695" s="278" t="s">
        <v>52</v>
      </c>
      <c r="AQ695" s="335" t="s">
        <v>52</v>
      </c>
      <c r="AR695" s="335" t="s">
        <v>52</v>
      </c>
      <c r="AS695" s="335" t="s">
        <v>52</v>
      </c>
      <c r="AT695" s="335" t="s">
        <v>52</v>
      </c>
    </row>
    <row r="696" spans="1:46" ht="21.75" customHeight="1">
      <c r="A696" s="608" t="s">
        <v>590</v>
      </c>
      <c r="B696" s="383"/>
      <c r="C696" s="383"/>
      <c r="D696" s="384"/>
      <c r="E696" s="383"/>
      <c r="F696" s="383"/>
      <c r="G696" s="383"/>
      <c r="H696" s="383"/>
      <c r="I696" s="383"/>
      <c r="J696" s="383"/>
      <c r="K696" s="383"/>
      <c r="L696" s="383"/>
      <c r="M696" s="383"/>
      <c r="N696" s="383"/>
      <c r="O696" s="383"/>
      <c r="P696" s="383"/>
      <c r="Q696" s="383"/>
      <c r="R696" s="383"/>
      <c r="S696" s="383"/>
      <c r="T696" s="383"/>
      <c r="U696" s="383"/>
      <c r="V696" s="384"/>
      <c r="W696" s="383"/>
      <c r="X696" s="383"/>
      <c r="Y696" s="383"/>
      <c r="Z696" s="383"/>
      <c r="AA696" s="383"/>
      <c r="AB696" s="383"/>
      <c r="AC696" s="383"/>
      <c r="AD696" s="383"/>
      <c r="AE696" s="386"/>
      <c r="AF696" s="383"/>
      <c r="AG696" s="383"/>
      <c r="AH696" s="383"/>
      <c r="AI696" s="383"/>
      <c r="AJ696" s="383"/>
      <c r="AK696" s="383"/>
      <c r="AL696" s="383"/>
      <c r="AM696" s="383"/>
      <c r="AN696" s="383"/>
      <c r="AO696" s="383"/>
      <c r="AP696" s="383"/>
      <c r="AQ696" s="383"/>
      <c r="AR696" s="383"/>
      <c r="AS696" s="383"/>
      <c r="AT696" s="383"/>
    </row>
    <row r="697" spans="1:46" ht="15">
      <c r="A697" s="446" t="s">
        <v>294</v>
      </c>
      <c r="B697" s="300">
        <f t="shared" ref="B697:B702" si="314">C697/D697</f>
        <v>0.55555555555555558</v>
      </c>
      <c r="C697" s="375">
        <f t="shared" ref="C697:C701" si="315">COUNTIF(E697:AT697,"Yes")</f>
        <v>20</v>
      </c>
      <c r="D697" s="388">
        <f>SUM($C$697:$C$700)</f>
        <v>36</v>
      </c>
      <c r="E697" s="323" t="s">
        <v>381</v>
      </c>
      <c r="F697" s="325" t="s">
        <v>381</v>
      </c>
      <c r="G697" s="325" t="s">
        <v>52</v>
      </c>
      <c r="H697" s="325" t="s">
        <v>381</v>
      </c>
      <c r="I697" s="325" t="s">
        <v>381</v>
      </c>
      <c r="J697" s="325" t="s">
        <v>52</v>
      </c>
      <c r="K697" s="325" t="s">
        <v>52</v>
      </c>
      <c r="L697" s="459" t="s">
        <v>52</v>
      </c>
      <c r="M697" s="325" t="s">
        <v>381</v>
      </c>
      <c r="N697" s="325" t="s">
        <v>381</v>
      </c>
      <c r="O697" s="325" t="s">
        <v>381</v>
      </c>
      <c r="P697" s="325" t="s">
        <v>52</v>
      </c>
      <c r="Q697" s="325" t="s">
        <v>381</v>
      </c>
      <c r="R697" s="325" t="s">
        <v>381</v>
      </c>
      <c r="S697" s="325" t="s">
        <v>52</v>
      </c>
      <c r="T697" s="325" t="s">
        <v>52</v>
      </c>
      <c r="U697" s="459" t="s">
        <v>381</v>
      </c>
      <c r="V697" s="333" t="s">
        <v>52</v>
      </c>
      <c r="W697" s="323" t="s">
        <v>52</v>
      </c>
      <c r="X697" s="325" t="s">
        <v>381</v>
      </c>
      <c r="Y697" s="325" t="s">
        <v>52</v>
      </c>
      <c r="Z697" s="325" t="s">
        <v>52</v>
      </c>
      <c r="AA697" s="325" t="s">
        <v>381</v>
      </c>
      <c r="AB697" s="325" t="s">
        <v>52</v>
      </c>
      <c r="AC697" s="325" t="s">
        <v>52</v>
      </c>
      <c r="AD697" s="325" t="s">
        <v>381</v>
      </c>
      <c r="AE697" s="325" t="s">
        <v>52</v>
      </c>
      <c r="AF697" s="325" t="s">
        <v>52</v>
      </c>
      <c r="AG697" s="325" t="s">
        <v>381</v>
      </c>
      <c r="AH697" s="325" t="s">
        <v>52</v>
      </c>
      <c r="AI697" s="325" t="s">
        <v>381</v>
      </c>
      <c r="AJ697" s="325" t="s">
        <v>381</v>
      </c>
      <c r="AK697" s="325" t="s">
        <v>381</v>
      </c>
      <c r="AL697" s="325" t="s">
        <v>52</v>
      </c>
      <c r="AM697" s="325" t="s">
        <v>52</v>
      </c>
      <c r="AN697" s="325" t="s">
        <v>381</v>
      </c>
      <c r="AO697" s="325" t="s">
        <v>381</v>
      </c>
      <c r="AP697" s="325" t="s">
        <v>52</v>
      </c>
      <c r="AQ697" s="325" t="s">
        <v>381</v>
      </c>
      <c r="AR697" s="325" t="s">
        <v>52</v>
      </c>
      <c r="AS697" s="325" t="s">
        <v>381</v>
      </c>
      <c r="AT697" s="325" t="s">
        <v>381</v>
      </c>
    </row>
    <row r="698" spans="1:46" ht="15">
      <c r="A698" s="446" t="s">
        <v>295</v>
      </c>
      <c r="B698" s="300">
        <f t="shared" si="314"/>
        <v>0.27777777777777779</v>
      </c>
      <c r="C698" s="375">
        <f>COUNTIF(E698:AT698,"Yes")</f>
        <v>10</v>
      </c>
      <c r="D698" s="388">
        <f>SUM($C$697:$C$700)</f>
        <v>36</v>
      </c>
      <c r="E698" s="323" t="s">
        <v>381</v>
      </c>
      <c r="F698" s="325" t="s">
        <v>381</v>
      </c>
      <c r="G698" s="325" t="s">
        <v>381</v>
      </c>
      <c r="H698" s="325" t="s">
        <v>52</v>
      </c>
      <c r="I698" s="325" t="s">
        <v>381</v>
      </c>
      <c r="J698" s="325" t="s">
        <v>381</v>
      </c>
      <c r="K698" s="325" t="s">
        <v>381</v>
      </c>
      <c r="L698" s="459" t="s">
        <v>381</v>
      </c>
      <c r="M698" s="325" t="s">
        <v>52</v>
      </c>
      <c r="N698" s="325" t="s">
        <v>381</v>
      </c>
      <c r="O698" s="325" t="s">
        <v>52</v>
      </c>
      <c r="P698" s="325" t="s">
        <v>381</v>
      </c>
      <c r="Q698" s="325" t="s">
        <v>381</v>
      </c>
      <c r="R698" s="325" t="s">
        <v>52</v>
      </c>
      <c r="S698" s="325" t="s">
        <v>381</v>
      </c>
      <c r="T698" s="325" t="s">
        <v>381</v>
      </c>
      <c r="U698" s="459" t="s">
        <v>52</v>
      </c>
      <c r="V698" s="333" t="s">
        <v>381</v>
      </c>
      <c r="W698" s="323" t="s">
        <v>381</v>
      </c>
      <c r="X698" s="325" t="s">
        <v>381</v>
      </c>
      <c r="Y698" s="325" t="s">
        <v>381</v>
      </c>
      <c r="Z698" s="325" t="s">
        <v>381</v>
      </c>
      <c r="AA698" s="325" t="s">
        <v>381</v>
      </c>
      <c r="AB698" s="325" t="s">
        <v>381</v>
      </c>
      <c r="AC698" s="325" t="s">
        <v>381</v>
      </c>
      <c r="AD698" s="325" t="s">
        <v>52</v>
      </c>
      <c r="AE698" s="325" t="s">
        <v>381</v>
      </c>
      <c r="AF698" s="325" t="s">
        <v>381</v>
      </c>
      <c r="AG698" s="325" t="s">
        <v>381</v>
      </c>
      <c r="AH698" s="325" t="s">
        <v>381</v>
      </c>
      <c r="AI698" s="325" t="s">
        <v>52</v>
      </c>
      <c r="AJ698" s="325" t="s">
        <v>381</v>
      </c>
      <c r="AK698" s="325" t="s">
        <v>52</v>
      </c>
      <c r="AL698" s="325" t="s">
        <v>381</v>
      </c>
      <c r="AM698" s="325" t="s">
        <v>381</v>
      </c>
      <c r="AN698" s="325" t="s">
        <v>381</v>
      </c>
      <c r="AO698" s="325" t="s">
        <v>52</v>
      </c>
      <c r="AP698" s="325" t="s">
        <v>381</v>
      </c>
      <c r="AQ698" s="325" t="s">
        <v>381</v>
      </c>
      <c r="AR698" s="325" t="s">
        <v>381</v>
      </c>
      <c r="AS698" s="325" t="s">
        <v>52</v>
      </c>
      <c r="AT698" s="325" t="s">
        <v>381</v>
      </c>
    </row>
    <row r="699" spans="1:46" ht="15">
      <c r="A699" s="446" t="s">
        <v>296</v>
      </c>
      <c r="B699" s="300">
        <f t="shared" si="314"/>
        <v>0.1388888888888889</v>
      </c>
      <c r="C699" s="375">
        <f t="shared" si="315"/>
        <v>5</v>
      </c>
      <c r="D699" s="388">
        <f>SUM($C$697:$C$700)</f>
        <v>36</v>
      </c>
      <c r="E699" s="323" t="s">
        <v>381</v>
      </c>
      <c r="F699" s="325" t="s">
        <v>381</v>
      </c>
      <c r="G699" s="325" t="s">
        <v>381</v>
      </c>
      <c r="H699" s="325" t="s">
        <v>381</v>
      </c>
      <c r="I699" s="325" t="s">
        <v>381</v>
      </c>
      <c r="J699" s="325" t="s">
        <v>381</v>
      </c>
      <c r="K699" s="325" t="s">
        <v>381</v>
      </c>
      <c r="L699" s="459" t="s">
        <v>381</v>
      </c>
      <c r="M699" s="325" t="s">
        <v>381</v>
      </c>
      <c r="N699" s="325" t="s">
        <v>381</v>
      </c>
      <c r="O699" s="325" t="s">
        <v>381</v>
      </c>
      <c r="P699" s="325" t="s">
        <v>381</v>
      </c>
      <c r="Q699" s="325" t="s">
        <v>52</v>
      </c>
      <c r="R699" s="325" t="s">
        <v>381</v>
      </c>
      <c r="S699" s="325" t="s">
        <v>381</v>
      </c>
      <c r="T699" s="325" t="s">
        <v>381</v>
      </c>
      <c r="U699" s="459" t="s">
        <v>381</v>
      </c>
      <c r="V699" s="333" t="s">
        <v>381</v>
      </c>
      <c r="W699" s="323" t="s">
        <v>381</v>
      </c>
      <c r="X699" s="325" t="s">
        <v>52</v>
      </c>
      <c r="Y699" s="325" t="s">
        <v>381</v>
      </c>
      <c r="Z699" s="325" t="s">
        <v>381</v>
      </c>
      <c r="AA699" s="325" t="s">
        <v>381</v>
      </c>
      <c r="AB699" s="325" t="s">
        <v>381</v>
      </c>
      <c r="AC699" s="325" t="s">
        <v>381</v>
      </c>
      <c r="AD699" s="325" t="s">
        <v>381</v>
      </c>
      <c r="AE699" s="325" t="s">
        <v>381</v>
      </c>
      <c r="AF699" s="325" t="s">
        <v>381</v>
      </c>
      <c r="AG699" s="325" t="s">
        <v>381</v>
      </c>
      <c r="AH699" s="325" t="s">
        <v>381</v>
      </c>
      <c r="AI699" s="325" t="s">
        <v>381</v>
      </c>
      <c r="AJ699" s="325" t="s">
        <v>52</v>
      </c>
      <c r="AK699" s="325" t="s">
        <v>381</v>
      </c>
      <c r="AL699" s="325" t="s">
        <v>381</v>
      </c>
      <c r="AM699" s="325" t="s">
        <v>381</v>
      </c>
      <c r="AN699" s="325" t="s">
        <v>381</v>
      </c>
      <c r="AO699" s="325" t="s">
        <v>381</v>
      </c>
      <c r="AP699" s="325" t="s">
        <v>381</v>
      </c>
      <c r="AQ699" s="325" t="s">
        <v>52</v>
      </c>
      <c r="AR699" s="325" t="s">
        <v>381</v>
      </c>
      <c r="AS699" s="325" t="s">
        <v>381</v>
      </c>
      <c r="AT699" s="325" t="s">
        <v>52</v>
      </c>
    </row>
    <row r="700" spans="1:46" ht="15">
      <c r="A700" s="446" t="s">
        <v>297</v>
      </c>
      <c r="B700" s="300">
        <f t="shared" si="314"/>
        <v>2.7777777777777776E-2</v>
      </c>
      <c r="C700" s="375">
        <f t="shared" si="315"/>
        <v>1</v>
      </c>
      <c r="D700" s="388">
        <f>SUM($C$697:$C$700)</f>
        <v>36</v>
      </c>
      <c r="E700" s="323" t="s">
        <v>381</v>
      </c>
      <c r="F700" s="325" t="s">
        <v>381</v>
      </c>
      <c r="G700" s="325" t="s">
        <v>381</v>
      </c>
      <c r="H700" s="325" t="s">
        <v>381</v>
      </c>
      <c r="I700" s="325" t="s">
        <v>52</v>
      </c>
      <c r="J700" s="325" t="s">
        <v>381</v>
      </c>
      <c r="K700" s="325" t="s">
        <v>381</v>
      </c>
      <c r="L700" s="459" t="s">
        <v>381</v>
      </c>
      <c r="M700" s="325" t="s">
        <v>381</v>
      </c>
      <c r="N700" s="325" t="s">
        <v>381</v>
      </c>
      <c r="O700" s="325" t="s">
        <v>381</v>
      </c>
      <c r="P700" s="325" t="s">
        <v>381</v>
      </c>
      <c r="Q700" s="325" t="s">
        <v>381</v>
      </c>
      <c r="R700" s="325" t="s">
        <v>381</v>
      </c>
      <c r="S700" s="325" t="s">
        <v>381</v>
      </c>
      <c r="T700" s="325" t="s">
        <v>381</v>
      </c>
      <c r="U700" s="459" t="s">
        <v>381</v>
      </c>
      <c r="V700" s="333" t="s">
        <v>381</v>
      </c>
      <c r="W700" s="323" t="s">
        <v>381</v>
      </c>
      <c r="X700" s="325" t="s">
        <v>381</v>
      </c>
      <c r="Y700" s="325" t="s">
        <v>381</v>
      </c>
      <c r="Z700" s="325" t="s">
        <v>381</v>
      </c>
      <c r="AA700" s="325" t="s">
        <v>381</v>
      </c>
      <c r="AB700" s="325" t="s">
        <v>381</v>
      </c>
      <c r="AC700" s="325" t="s">
        <v>381</v>
      </c>
      <c r="AD700" s="325" t="s">
        <v>381</v>
      </c>
      <c r="AE700" s="325" t="s">
        <v>381</v>
      </c>
      <c r="AF700" s="325" t="s">
        <v>381</v>
      </c>
      <c r="AG700" s="325" t="s">
        <v>381</v>
      </c>
      <c r="AH700" s="325" t="s">
        <v>381</v>
      </c>
      <c r="AI700" s="325" t="s">
        <v>381</v>
      </c>
      <c r="AJ700" s="325" t="s">
        <v>381</v>
      </c>
      <c r="AK700" s="325" t="s">
        <v>381</v>
      </c>
      <c r="AL700" s="325" t="s">
        <v>381</v>
      </c>
      <c r="AM700" s="325" t="s">
        <v>381</v>
      </c>
      <c r="AN700" s="325" t="s">
        <v>381</v>
      </c>
      <c r="AO700" s="325" t="s">
        <v>381</v>
      </c>
      <c r="AP700" s="325" t="s">
        <v>381</v>
      </c>
      <c r="AQ700" s="325" t="s">
        <v>381</v>
      </c>
      <c r="AR700" s="325" t="s">
        <v>381</v>
      </c>
      <c r="AS700" s="325" t="s">
        <v>381</v>
      </c>
      <c r="AT700" s="325" t="s">
        <v>381</v>
      </c>
    </row>
    <row r="701" spans="1:46" ht="15">
      <c r="A701" s="446" t="s">
        <v>155</v>
      </c>
      <c r="B701" s="300">
        <f t="shared" si="314"/>
        <v>0.12195121951219512</v>
      </c>
      <c r="C701" s="375">
        <f t="shared" si="315"/>
        <v>5</v>
      </c>
      <c r="D701" s="388">
        <f>SUM(C697:C701)</f>
        <v>41</v>
      </c>
      <c r="E701" s="325" t="s">
        <v>52</v>
      </c>
      <c r="F701" s="325" t="s">
        <v>52</v>
      </c>
      <c r="G701" s="325" t="s">
        <v>381</v>
      </c>
      <c r="H701" s="325" t="s">
        <v>381</v>
      </c>
      <c r="I701" s="325" t="s">
        <v>381</v>
      </c>
      <c r="J701" s="325" t="s">
        <v>381</v>
      </c>
      <c r="K701" s="325" t="s">
        <v>381</v>
      </c>
      <c r="L701" s="325" t="s">
        <v>381</v>
      </c>
      <c r="M701" s="325" t="s">
        <v>381</v>
      </c>
      <c r="N701" s="325" t="s">
        <v>381</v>
      </c>
      <c r="O701" s="325" t="s">
        <v>381</v>
      </c>
      <c r="P701" s="325" t="s">
        <v>381</v>
      </c>
      <c r="Q701" s="325" t="s">
        <v>381</v>
      </c>
      <c r="R701" s="325" t="s">
        <v>381</v>
      </c>
      <c r="S701" s="325" t="s">
        <v>381</v>
      </c>
      <c r="T701" s="325" t="s">
        <v>381</v>
      </c>
      <c r="U701" s="459" t="s">
        <v>381</v>
      </c>
      <c r="V701" s="333" t="s">
        <v>381</v>
      </c>
      <c r="W701" s="323" t="s">
        <v>381</v>
      </c>
      <c r="X701" s="325" t="s">
        <v>381</v>
      </c>
      <c r="Y701" s="325" t="s">
        <v>381</v>
      </c>
      <c r="Z701" s="325" t="s">
        <v>381</v>
      </c>
      <c r="AA701" s="337" t="s">
        <v>52</v>
      </c>
      <c r="AB701" s="325" t="s">
        <v>381</v>
      </c>
      <c r="AC701" s="325" t="s">
        <v>381</v>
      </c>
      <c r="AD701" s="325" t="s">
        <v>381</v>
      </c>
      <c r="AE701" s="325" t="s">
        <v>381</v>
      </c>
      <c r="AF701" s="325" t="s">
        <v>381</v>
      </c>
      <c r="AG701" s="325" t="s">
        <v>52</v>
      </c>
      <c r="AH701" s="325" t="s">
        <v>381</v>
      </c>
      <c r="AI701" s="325" t="s">
        <v>381</v>
      </c>
      <c r="AJ701" s="325" t="s">
        <v>381</v>
      </c>
      <c r="AK701" s="325" t="s">
        <v>381</v>
      </c>
      <c r="AL701" s="325" t="s">
        <v>381</v>
      </c>
      <c r="AM701" s="325" t="s">
        <v>381</v>
      </c>
      <c r="AN701" s="325" t="s">
        <v>52</v>
      </c>
      <c r="AO701" s="325" t="s">
        <v>381</v>
      </c>
      <c r="AP701" s="325" t="s">
        <v>381</v>
      </c>
      <c r="AQ701" s="325" t="s">
        <v>381</v>
      </c>
      <c r="AR701" s="325" t="s">
        <v>381</v>
      </c>
      <c r="AS701" s="325" t="s">
        <v>381</v>
      </c>
      <c r="AT701" s="325" t="s">
        <v>381</v>
      </c>
    </row>
    <row r="702" spans="1:46" ht="23.25" customHeight="1">
      <c r="A702" s="666" t="s">
        <v>591</v>
      </c>
      <c r="B702" s="300">
        <f t="shared" si="314"/>
        <v>0.79487179487179482</v>
      </c>
      <c r="C702" s="375">
        <f>COUNTIF(E702:AT702,"Yes")</f>
        <v>31</v>
      </c>
      <c r="D702" s="388" cm="1">
        <f t="array" ref="D702">SUM(COUNTIFS(E702:AT702,{"Yes","No"}))</f>
        <v>39</v>
      </c>
      <c r="E702" s="323" t="s">
        <v>302</v>
      </c>
      <c r="F702" s="278" t="s">
        <v>53</v>
      </c>
      <c r="G702" s="325" t="s">
        <v>52</v>
      </c>
      <c r="H702" s="286" t="s">
        <v>52</v>
      </c>
      <c r="I702" s="325" t="s">
        <v>53</v>
      </c>
      <c r="J702" s="286" t="s">
        <v>52</v>
      </c>
      <c r="K702" s="299" t="s">
        <v>53</v>
      </c>
      <c r="L702" s="285" t="s">
        <v>53</v>
      </c>
      <c r="M702" s="286" t="s">
        <v>52</v>
      </c>
      <c r="N702" s="325" t="s">
        <v>53</v>
      </c>
      <c r="O702" s="286" t="s">
        <v>52</v>
      </c>
      <c r="P702" s="298" t="s">
        <v>52</v>
      </c>
      <c r="Q702" s="325" t="s">
        <v>52</v>
      </c>
      <c r="R702" s="325" t="s">
        <v>52</v>
      </c>
      <c r="S702" s="325" t="s">
        <v>53</v>
      </c>
      <c r="T702" s="286" t="s">
        <v>52</v>
      </c>
      <c r="U702" s="392" t="s">
        <v>58</v>
      </c>
      <c r="V702" s="333" t="s">
        <v>52</v>
      </c>
      <c r="W702" s="323" t="s">
        <v>52</v>
      </c>
      <c r="X702" s="325" t="s">
        <v>52</v>
      </c>
      <c r="Y702" s="325" t="s">
        <v>52</v>
      </c>
      <c r="Z702" s="325" t="s">
        <v>52</v>
      </c>
      <c r="AA702" s="286" t="s">
        <v>52</v>
      </c>
      <c r="AB702" s="325" t="s">
        <v>53</v>
      </c>
      <c r="AC702" s="286" t="s">
        <v>52</v>
      </c>
      <c r="AD702" s="283" t="s">
        <v>53</v>
      </c>
      <c r="AE702" s="286" t="s">
        <v>52</v>
      </c>
      <c r="AF702" s="325" t="s">
        <v>52</v>
      </c>
      <c r="AG702" s="325" t="s">
        <v>52</v>
      </c>
      <c r="AH702" s="325" t="s">
        <v>52</v>
      </c>
      <c r="AI702" s="286" t="s">
        <v>52</v>
      </c>
      <c r="AJ702" s="325" t="s">
        <v>52</v>
      </c>
      <c r="AK702" s="325" t="s">
        <v>52</v>
      </c>
      <c r="AL702" s="286" t="s">
        <v>52</v>
      </c>
      <c r="AM702" s="325" t="s">
        <v>52</v>
      </c>
      <c r="AN702" s="325" t="s">
        <v>52</v>
      </c>
      <c r="AO702" s="325" t="s">
        <v>52</v>
      </c>
      <c r="AP702" s="286" t="s">
        <v>52</v>
      </c>
      <c r="AQ702" s="325" t="s">
        <v>52</v>
      </c>
      <c r="AR702" s="325" t="s">
        <v>302</v>
      </c>
      <c r="AS702" s="325" t="s">
        <v>52</v>
      </c>
      <c r="AT702" s="325" t="s">
        <v>52</v>
      </c>
    </row>
    <row r="703" spans="1:46" ht="27.95" customHeight="1">
      <c r="A703" s="666" t="s">
        <v>592</v>
      </c>
      <c r="B703" s="383"/>
      <c r="C703" s="383"/>
      <c r="D703" s="384"/>
      <c r="E703" s="383"/>
      <c r="F703" s="383"/>
      <c r="G703" s="383"/>
      <c r="H703" s="383"/>
      <c r="I703" s="383"/>
      <c r="J703" s="383"/>
      <c r="K703" s="383"/>
      <c r="L703" s="383"/>
      <c r="M703" s="383"/>
      <c r="N703" s="383"/>
      <c r="O703" s="383"/>
      <c r="P703" s="383"/>
      <c r="Q703" s="383"/>
      <c r="R703" s="383"/>
      <c r="S703" s="383"/>
      <c r="T703" s="383"/>
      <c r="U703" s="383"/>
      <c r="V703" s="384"/>
      <c r="W703" s="383"/>
      <c r="X703" s="383"/>
      <c r="Y703" s="383"/>
      <c r="Z703" s="383"/>
      <c r="AA703" s="383"/>
      <c r="AB703" s="383"/>
      <c r="AC703" s="383"/>
      <c r="AD703" s="383"/>
      <c r="AE703" s="386"/>
      <c r="AF703" s="383"/>
      <c r="AG703" s="383"/>
      <c r="AH703" s="383"/>
      <c r="AI703" s="383"/>
      <c r="AJ703" s="383"/>
      <c r="AK703" s="383"/>
      <c r="AL703" s="383"/>
      <c r="AM703" s="383"/>
      <c r="AN703" s="383"/>
      <c r="AO703" s="383"/>
      <c r="AP703" s="383"/>
      <c r="AQ703" s="383"/>
      <c r="AR703" s="383"/>
      <c r="AS703" s="383"/>
      <c r="AT703" s="383"/>
    </row>
    <row r="704" spans="1:46" ht="15">
      <c r="A704" s="446" t="s">
        <v>593</v>
      </c>
      <c r="B704" s="300">
        <f>C704/D704</f>
        <v>0.46153846153846156</v>
      </c>
      <c r="C704" s="375">
        <f>COUNTIF(E704:AT704,"Yes")</f>
        <v>12</v>
      </c>
      <c r="D704" s="388">
        <f>SUM($C$704:$C$706)</f>
        <v>26</v>
      </c>
      <c r="E704" s="323" t="s">
        <v>381</v>
      </c>
      <c r="F704" s="325" t="s">
        <v>381</v>
      </c>
      <c r="G704" s="325" t="s">
        <v>52</v>
      </c>
      <c r="H704" s="325" t="s">
        <v>381</v>
      </c>
      <c r="I704" s="325" t="s">
        <v>381</v>
      </c>
      <c r="J704" s="325" t="s">
        <v>381</v>
      </c>
      <c r="K704" s="325" t="s">
        <v>381</v>
      </c>
      <c r="L704" s="459" t="s">
        <v>381</v>
      </c>
      <c r="M704" s="325" t="s">
        <v>52</v>
      </c>
      <c r="N704" s="325" t="s">
        <v>381</v>
      </c>
      <c r="O704" s="325" t="s">
        <v>52</v>
      </c>
      <c r="P704" s="325" t="s">
        <v>52</v>
      </c>
      <c r="Q704" s="325" t="s">
        <v>381</v>
      </c>
      <c r="R704" s="325" t="s">
        <v>381</v>
      </c>
      <c r="S704" s="325" t="s">
        <v>52</v>
      </c>
      <c r="T704" s="325" t="s">
        <v>381</v>
      </c>
      <c r="U704" s="459" t="s">
        <v>381</v>
      </c>
      <c r="V704" s="333" t="s">
        <v>381</v>
      </c>
      <c r="W704" s="323" t="s">
        <v>381</v>
      </c>
      <c r="X704" s="325" t="s">
        <v>381</v>
      </c>
      <c r="Y704" s="325" t="s">
        <v>381</v>
      </c>
      <c r="Z704" s="325" t="s">
        <v>52</v>
      </c>
      <c r="AA704" s="325" t="s">
        <v>381</v>
      </c>
      <c r="AB704" s="325" t="s">
        <v>52</v>
      </c>
      <c r="AC704" s="325" t="s">
        <v>381</v>
      </c>
      <c r="AD704" s="325" t="s">
        <v>381</v>
      </c>
      <c r="AE704" s="325" t="s">
        <v>381</v>
      </c>
      <c r="AF704" s="325" t="s">
        <v>52</v>
      </c>
      <c r="AG704" s="325" t="s">
        <v>52</v>
      </c>
      <c r="AH704" s="325" t="s">
        <v>381</v>
      </c>
      <c r="AI704" s="325" t="s">
        <v>381</v>
      </c>
      <c r="AJ704" s="325" t="s">
        <v>52</v>
      </c>
      <c r="AK704" s="325" t="s">
        <v>381</v>
      </c>
      <c r="AL704" s="325" t="s">
        <v>381</v>
      </c>
      <c r="AM704" s="325" t="s">
        <v>381</v>
      </c>
      <c r="AN704" s="325" t="s">
        <v>381</v>
      </c>
      <c r="AO704" s="325" t="s">
        <v>52</v>
      </c>
      <c r="AP704" s="325" t="s">
        <v>381</v>
      </c>
      <c r="AQ704" s="325" t="s">
        <v>381</v>
      </c>
      <c r="AR704" s="325" t="s">
        <v>381</v>
      </c>
      <c r="AS704" s="325" t="s">
        <v>52</v>
      </c>
      <c r="AT704" s="325" t="s">
        <v>381</v>
      </c>
    </row>
    <row r="705" spans="1:46" ht="15">
      <c r="A705" s="446" t="s">
        <v>594</v>
      </c>
      <c r="B705" s="300">
        <f>C705/D705</f>
        <v>0.11538461538461539</v>
      </c>
      <c r="C705" s="375">
        <f>COUNTIF(E705:AT705,"Yes")</f>
        <v>3</v>
      </c>
      <c r="D705" s="388">
        <f>SUM($C$704:$C$706)</f>
        <v>26</v>
      </c>
      <c r="E705" s="323" t="s">
        <v>381</v>
      </c>
      <c r="F705" s="325" t="s">
        <v>381</v>
      </c>
      <c r="G705" s="325" t="s">
        <v>381</v>
      </c>
      <c r="H705" s="325" t="s">
        <v>381</v>
      </c>
      <c r="I705" s="325" t="s">
        <v>381</v>
      </c>
      <c r="J705" s="325" t="s">
        <v>381</v>
      </c>
      <c r="K705" s="325" t="s">
        <v>381</v>
      </c>
      <c r="L705" s="459" t="s">
        <v>381</v>
      </c>
      <c r="M705" s="325" t="s">
        <v>381</v>
      </c>
      <c r="N705" s="325" t="s">
        <v>381</v>
      </c>
      <c r="O705" s="325" t="s">
        <v>381</v>
      </c>
      <c r="P705" s="325" t="s">
        <v>381</v>
      </c>
      <c r="Q705" s="325" t="s">
        <v>381</v>
      </c>
      <c r="R705" s="325" t="s">
        <v>381</v>
      </c>
      <c r="S705" s="325" t="s">
        <v>381</v>
      </c>
      <c r="T705" s="325" t="s">
        <v>381</v>
      </c>
      <c r="U705" s="459" t="s">
        <v>381</v>
      </c>
      <c r="V705" s="333" t="s">
        <v>381</v>
      </c>
      <c r="W705" s="323" t="s">
        <v>381</v>
      </c>
      <c r="X705" s="325" t="s">
        <v>381</v>
      </c>
      <c r="Y705" s="325" t="s">
        <v>381</v>
      </c>
      <c r="Z705" s="325" t="s">
        <v>381</v>
      </c>
      <c r="AA705" s="325" t="s">
        <v>381</v>
      </c>
      <c r="AB705" s="325" t="s">
        <v>381</v>
      </c>
      <c r="AC705" s="325" t="s">
        <v>52</v>
      </c>
      <c r="AD705" s="325" t="s">
        <v>381</v>
      </c>
      <c r="AE705" s="325" t="s">
        <v>381</v>
      </c>
      <c r="AF705" s="325" t="s">
        <v>381</v>
      </c>
      <c r="AG705" s="325" t="s">
        <v>381</v>
      </c>
      <c r="AH705" s="325" t="s">
        <v>52</v>
      </c>
      <c r="AI705" s="325" t="s">
        <v>381</v>
      </c>
      <c r="AJ705" s="325" t="s">
        <v>381</v>
      </c>
      <c r="AK705" s="325" t="s">
        <v>381</v>
      </c>
      <c r="AL705" s="325" t="s">
        <v>52</v>
      </c>
      <c r="AM705" s="325" t="s">
        <v>381</v>
      </c>
      <c r="AN705" s="325" t="s">
        <v>381</v>
      </c>
      <c r="AO705" s="325" t="s">
        <v>381</v>
      </c>
      <c r="AP705" s="325" t="s">
        <v>381</v>
      </c>
      <c r="AQ705" s="325" t="s">
        <v>381</v>
      </c>
      <c r="AR705" s="325" t="s">
        <v>381</v>
      </c>
      <c r="AS705" s="325" t="s">
        <v>381</v>
      </c>
      <c r="AT705" s="325" t="s">
        <v>381</v>
      </c>
    </row>
    <row r="706" spans="1:46" ht="15">
      <c r="A706" s="446" t="s">
        <v>595</v>
      </c>
      <c r="B706" s="300">
        <f>C706/D706</f>
        <v>0.42307692307692307</v>
      </c>
      <c r="C706" s="375">
        <f>COUNTIF(E706:AT706,"Yes")</f>
        <v>11</v>
      </c>
      <c r="D706" s="388">
        <f>SUM($C$704:$C$706)</f>
        <v>26</v>
      </c>
      <c r="E706" s="323" t="s">
        <v>381</v>
      </c>
      <c r="F706" s="522" t="s">
        <v>381</v>
      </c>
      <c r="G706" s="325" t="s">
        <v>381</v>
      </c>
      <c r="H706" s="325" t="s">
        <v>381</v>
      </c>
      <c r="I706" s="325" t="s">
        <v>52</v>
      </c>
      <c r="J706" s="325" t="s">
        <v>381</v>
      </c>
      <c r="K706" s="325" t="s">
        <v>52</v>
      </c>
      <c r="L706" s="522" t="s">
        <v>52</v>
      </c>
      <c r="M706" s="325" t="s">
        <v>381</v>
      </c>
      <c r="N706" s="325" t="s">
        <v>381</v>
      </c>
      <c r="O706" s="325" t="s">
        <v>381</v>
      </c>
      <c r="P706" s="325" t="s">
        <v>381</v>
      </c>
      <c r="Q706" s="325" t="s">
        <v>52</v>
      </c>
      <c r="R706" s="325" t="s">
        <v>381</v>
      </c>
      <c r="S706" s="325" t="s">
        <v>381</v>
      </c>
      <c r="T706" s="325" t="s">
        <v>381</v>
      </c>
      <c r="U706" s="459" t="s">
        <v>381</v>
      </c>
      <c r="V706" s="333" t="s">
        <v>381</v>
      </c>
      <c r="W706" s="323" t="s">
        <v>381</v>
      </c>
      <c r="X706" s="325" t="s">
        <v>381</v>
      </c>
      <c r="Y706" s="325" t="s">
        <v>52</v>
      </c>
      <c r="Z706" s="325" t="s">
        <v>381</v>
      </c>
      <c r="AA706" s="325" t="s">
        <v>381</v>
      </c>
      <c r="AB706" s="325" t="s">
        <v>381</v>
      </c>
      <c r="AC706" s="325" t="s">
        <v>381</v>
      </c>
      <c r="AD706" s="325" t="s">
        <v>52</v>
      </c>
      <c r="AE706" s="589" t="s">
        <v>52</v>
      </c>
      <c r="AF706" s="325" t="s">
        <v>381</v>
      </c>
      <c r="AG706" s="325" t="s">
        <v>381</v>
      </c>
      <c r="AH706" s="325" t="s">
        <v>381</v>
      </c>
      <c r="AI706" s="325" t="s">
        <v>381</v>
      </c>
      <c r="AJ706" s="325" t="s">
        <v>381</v>
      </c>
      <c r="AK706" s="325" t="s">
        <v>52</v>
      </c>
      <c r="AL706" s="325" t="s">
        <v>381</v>
      </c>
      <c r="AM706" s="325" t="s">
        <v>52</v>
      </c>
      <c r="AN706" s="325" t="s">
        <v>381</v>
      </c>
      <c r="AO706" s="325" t="s">
        <v>381</v>
      </c>
      <c r="AP706" s="325" t="s">
        <v>52</v>
      </c>
      <c r="AQ706" s="667" t="s">
        <v>52</v>
      </c>
      <c r="AR706" s="325" t="s">
        <v>381</v>
      </c>
      <c r="AS706" s="325" t="s">
        <v>381</v>
      </c>
      <c r="AT706" s="325" t="s">
        <v>381</v>
      </c>
    </row>
    <row r="707" spans="1:46" ht="30">
      <c r="A707" s="666" t="s">
        <v>596</v>
      </c>
      <c r="B707" s="383"/>
      <c r="C707" s="383"/>
      <c r="D707" s="384"/>
      <c r="E707" s="383"/>
      <c r="F707" s="383"/>
      <c r="G707" s="383"/>
      <c r="H707" s="383"/>
      <c r="I707" s="383"/>
      <c r="J707" s="383"/>
      <c r="K707" s="383"/>
      <c r="L707" s="383"/>
      <c r="M707" s="383"/>
      <c r="N707" s="383"/>
      <c r="O707" s="383"/>
      <c r="P707" s="383"/>
      <c r="Q707" s="383"/>
      <c r="R707" s="383"/>
      <c r="S707" s="383"/>
      <c r="T707" s="383"/>
      <c r="U707" s="383"/>
      <c r="V707" s="384"/>
      <c r="W707" s="383"/>
      <c r="X707" s="383"/>
      <c r="Y707" s="383"/>
      <c r="Z707" s="383"/>
      <c r="AA707" s="383"/>
      <c r="AB707" s="383"/>
      <c r="AC707" s="383"/>
      <c r="AD707" s="383"/>
      <c r="AE707" s="386"/>
      <c r="AF707" s="383"/>
      <c r="AG707" s="383"/>
      <c r="AH707" s="383"/>
      <c r="AI707" s="383"/>
      <c r="AJ707" s="383"/>
      <c r="AK707" s="383"/>
      <c r="AL707" s="383"/>
      <c r="AM707" s="383"/>
      <c r="AN707" s="383"/>
      <c r="AO707" s="383"/>
      <c r="AP707" s="383"/>
      <c r="AQ707" s="383"/>
      <c r="AR707" s="383"/>
      <c r="AS707" s="383"/>
      <c r="AT707" s="383"/>
    </row>
    <row r="708" spans="1:46" ht="15">
      <c r="A708" s="446" t="s">
        <v>593</v>
      </c>
      <c r="B708" s="300">
        <f>C708/D708</f>
        <v>0.4642857142857143</v>
      </c>
      <c r="C708" s="375">
        <f>COUNTIF(E708:AT708,"Yes")</f>
        <v>13</v>
      </c>
      <c r="D708" s="388">
        <f>SUM($C$708:$C$710)</f>
        <v>28</v>
      </c>
      <c r="E708" s="323" t="s">
        <v>381</v>
      </c>
      <c r="F708" s="325" t="s">
        <v>381</v>
      </c>
      <c r="G708" s="325" t="s">
        <v>381</v>
      </c>
      <c r="H708" s="325" t="s">
        <v>381</v>
      </c>
      <c r="I708" s="325" t="s">
        <v>381</v>
      </c>
      <c r="J708" s="325" t="s">
        <v>381</v>
      </c>
      <c r="K708" s="325" t="s">
        <v>381</v>
      </c>
      <c r="L708" s="459" t="s">
        <v>381</v>
      </c>
      <c r="M708" s="325" t="s">
        <v>52</v>
      </c>
      <c r="N708" s="325" t="s">
        <v>381</v>
      </c>
      <c r="O708" s="325" t="s">
        <v>52</v>
      </c>
      <c r="P708" s="325" t="s">
        <v>381</v>
      </c>
      <c r="Q708" s="325" t="s">
        <v>52</v>
      </c>
      <c r="R708" s="325" t="s">
        <v>52</v>
      </c>
      <c r="S708" s="325" t="s">
        <v>381</v>
      </c>
      <c r="T708" s="325" t="s">
        <v>381</v>
      </c>
      <c r="U708" s="459" t="s">
        <v>381</v>
      </c>
      <c r="V708" s="333" t="s">
        <v>381</v>
      </c>
      <c r="W708" s="323" t="s">
        <v>381</v>
      </c>
      <c r="X708" s="325" t="s">
        <v>381</v>
      </c>
      <c r="Y708" s="325" t="s">
        <v>381</v>
      </c>
      <c r="Z708" s="325" t="s">
        <v>52</v>
      </c>
      <c r="AA708" s="325" t="s">
        <v>381</v>
      </c>
      <c r="AB708" s="325" t="s">
        <v>52</v>
      </c>
      <c r="AC708" s="325" t="s">
        <v>52</v>
      </c>
      <c r="AD708" s="325" t="s">
        <v>381</v>
      </c>
      <c r="AE708" s="325" t="s">
        <v>381</v>
      </c>
      <c r="AF708" s="325" t="s">
        <v>52</v>
      </c>
      <c r="AG708" s="325" t="s">
        <v>52</v>
      </c>
      <c r="AH708" s="325" t="s">
        <v>381</v>
      </c>
      <c r="AI708" s="325" t="s">
        <v>381</v>
      </c>
      <c r="AJ708" s="325" t="s">
        <v>381</v>
      </c>
      <c r="AK708" s="325" t="s">
        <v>381</v>
      </c>
      <c r="AL708" s="325" t="s">
        <v>381</v>
      </c>
      <c r="AM708" s="325" t="s">
        <v>381</v>
      </c>
      <c r="AN708" s="325" t="s">
        <v>381</v>
      </c>
      <c r="AO708" s="325" t="s">
        <v>52</v>
      </c>
      <c r="AP708" s="325" t="s">
        <v>381</v>
      </c>
      <c r="AQ708" s="325" t="s">
        <v>52</v>
      </c>
      <c r="AR708" s="325" t="s">
        <v>381</v>
      </c>
      <c r="AS708" s="325" t="s">
        <v>52</v>
      </c>
      <c r="AT708" s="325" t="s">
        <v>52</v>
      </c>
    </row>
    <row r="709" spans="1:46" ht="15">
      <c r="A709" s="446" t="s">
        <v>594</v>
      </c>
      <c r="B709" s="300">
        <f>C709/D709</f>
        <v>0.2857142857142857</v>
      </c>
      <c r="C709" s="375">
        <f>COUNTIF(E709:AT709,"Yes")</f>
        <v>8</v>
      </c>
      <c r="D709" s="388">
        <f>SUM($C$708:$C$710)</f>
        <v>28</v>
      </c>
      <c r="E709" s="323" t="s">
        <v>381</v>
      </c>
      <c r="F709" s="325" t="s">
        <v>381</v>
      </c>
      <c r="G709" s="325" t="s">
        <v>52</v>
      </c>
      <c r="H709" s="325" t="s">
        <v>381</v>
      </c>
      <c r="I709" s="325" t="s">
        <v>381</v>
      </c>
      <c r="J709" s="325" t="s">
        <v>381</v>
      </c>
      <c r="K709" s="325" t="s">
        <v>381</v>
      </c>
      <c r="L709" s="459" t="s">
        <v>381</v>
      </c>
      <c r="M709" s="325" t="s">
        <v>381</v>
      </c>
      <c r="N709" s="325" t="s">
        <v>381</v>
      </c>
      <c r="O709" s="325" t="s">
        <v>381</v>
      </c>
      <c r="P709" s="325" t="s">
        <v>52</v>
      </c>
      <c r="Q709" s="325" t="s">
        <v>381</v>
      </c>
      <c r="R709" s="325" t="s">
        <v>381</v>
      </c>
      <c r="S709" s="325" t="s">
        <v>381</v>
      </c>
      <c r="T709" s="325" t="s">
        <v>381</v>
      </c>
      <c r="U709" s="459" t="s">
        <v>381</v>
      </c>
      <c r="V709" s="333" t="s">
        <v>381</v>
      </c>
      <c r="W709" s="323" t="s">
        <v>381</v>
      </c>
      <c r="X709" s="325" t="s">
        <v>52</v>
      </c>
      <c r="Y709" s="325" t="s">
        <v>381</v>
      </c>
      <c r="Z709" s="325" t="s">
        <v>381</v>
      </c>
      <c r="AA709" s="325" t="s">
        <v>381</v>
      </c>
      <c r="AB709" s="325" t="s">
        <v>381</v>
      </c>
      <c r="AC709" s="325" t="s">
        <v>381</v>
      </c>
      <c r="AD709" s="325" t="s">
        <v>381</v>
      </c>
      <c r="AE709" s="325" t="s">
        <v>381</v>
      </c>
      <c r="AF709" s="325" t="s">
        <v>381</v>
      </c>
      <c r="AG709" s="325" t="s">
        <v>381</v>
      </c>
      <c r="AH709" s="325" t="s">
        <v>52</v>
      </c>
      <c r="AI709" s="325" t="s">
        <v>52</v>
      </c>
      <c r="AJ709" s="325" t="s">
        <v>381</v>
      </c>
      <c r="AK709" s="325" t="s">
        <v>52</v>
      </c>
      <c r="AL709" s="325" t="s">
        <v>52</v>
      </c>
      <c r="AM709" s="325" t="s">
        <v>52</v>
      </c>
      <c r="AN709" s="325" t="s">
        <v>381</v>
      </c>
      <c r="AO709" s="325" t="s">
        <v>381</v>
      </c>
      <c r="AP709" s="325" t="s">
        <v>381</v>
      </c>
      <c r="AQ709" s="325" t="s">
        <v>381</v>
      </c>
      <c r="AR709" s="325" t="s">
        <v>381</v>
      </c>
      <c r="AS709" s="325" t="s">
        <v>381</v>
      </c>
      <c r="AT709" s="325" t="s">
        <v>381</v>
      </c>
    </row>
    <row r="710" spans="1:46" ht="15">
      <c r="A710" s="446" t="s">
        <v>595</v>
      </c>
      <c r="B710" s="300">
        <f>C710/D710</f>
        <v>0.25</v>
      </c>
      <c r="C710" s="375">
        <f>COUNTIF(E710:AT710,"Yes")</f>
        <v>7</v>
      </c>
      <c r="D710" s="388">
        <f>SUM($C$708:$C$710)</f>
        <v>28</v>
      </c>
      <c r="E710" s="323" t="s">
        <v>381</v>
      </c>
      <c r="F710" s="325" t="s">
        <v>381</v>
      </c>
      <c r="G710" s="325" t="s">
        <v>381</v>
      </c>
      <c r="H710" s="325" t="s">
        <v>381</v>
      </c>
      <c r="I710" s="325" t="s">
        <v>52</v>
      </c>
      <c r="J710" s="325" t="s">
        <v>381</v>
      </c>
      <c r="K710" s="325" t="s">
        <v>381</v>
      </c>
      <c r="L710" s="459" t="s">
        <v>52</v>
      </c>
      <c r="M710" s="325" t="s">
        <v>381</v>
      </c>
      <c r="N710" s="325" t="s">
        <v>381</v>
      </c>
      <c r="O710" s="325" t="s">
        <v>381</v>
      </c>
      <c r="P710" s="325" t="s">
        <v>381</v>
      </c>
      <c r="Q710" s="325" t="s">
        <v>381</v>
      </c>
      <c r="R710" s="325" t="s">
        <v>381</v>
      </c>
      <c r="S710" s="325" t="s">
        <v>52</v>
      </c>
      <c r="T710" s="325" t="s">
        <v>381</v>
      </c>
      <c r="U710" s="459" t="s">
        <v>381</v>
      </c>
      <c r="V710" s="333" t="s">
        <v>381</v>
      </c>
      <c r="W710" s="323" t="s">
        <v>381</v>
      </c>
      <c r="X710" s="325" t="s">
        <v>381</v>
      </c>
      <c r="Y710" s="325" t="s">
        <v>52</v>
      </c>
      <c r="Z710" s="325" t="s">
        <v>381</v>
      </c>
      <c r="AA710" s="325" t="s">
        <v>381</v>
      </c>
      <c r="AB710" s="325" t="s">
        <v>381</v>
      </c>
      <c r="AC710" s="325" t="s">
        <v>381</v>
      </c>
      <c r="AD710" s="325" t="s">
        <v>52</v>
      </c>
      <c r="AE710" s="325" t="s">
        <v>52</v>
      </c>
      <c r="AF710" s="325" t="s">
        <v>381</v>
      </c>
      <c r="AG710" s="325" t="s">
        <v>381</v>
      </c>
      <c r="AH710" s="325" t="s">
        <v>381</v>
      </c>
      <c r="AI710" s="325" t="s">
        <v>381</v>
      </c>
      <c r="AJ710" s="325" t="s">
        <v>381</v>
      </c>
      <c r="AK710" s="325" t="s">
        <v>381</v>
      </c>
      <c r="AL710" s="325" t="s">
        <v>381</v>
      </c>
      <c r="AM710" s="325" t="s">
        <v>381</v>
      </c>
      <c r="AN710" s="325" t="s">
        <v>381</v>
      </c>
      <c r="AO710" s="325" t="s">
        <v>381</v>
      </c>
      <c r="AP710" s="325" t="s">
        <v>52</v>
      </c>
      <c r="AQ710" s="325" t="s">
        <v>381</v>
      </c>
      <c r="AR710" s="325" t="s">
        <v>381</v>
      </c>
      <c r="AS710" s="325" t="s">
        <v>381</v>
      </c>
      <c r="AT710" s="325" t="s">
        <v>381</v>
      </c>
    </row>
    <row r="711" spans="1:46" ht="30">
      <c r="A711" s="666" t="s">
        <v>597</v>
      </c>
      <c r="B711" s="383"/>
      <c r="C711" s="383"/>
      <c r="D711" s="384"/>
      <c r="E711" s="383"/>
      <c r="F711" s="383"/>
      <c r="G711" s="383"/>
      <c r="H711" s="383"/>
      <c r="I711" s="383"/>
      <c r="J711" s="383"/>
      <c r="K711" s="383"/>
      <c r="L711" s="383"/>
      <c r="M711" s="383"/>
      <c r="N711" s="383"/>
      <c r="O711" s="383"/>
      <c r="P711" s="383"/>
      <c r="Q711" s="383"/>
      <c r="R711" s="383"/>
      <c r="S711" s="383"/>
      <c r="T711" s="383"/>
      <c r="U711" s="383"/>
      <c r="V711" s="384"/>
      <c r="W711" s="383"/>
      <c r="X711" s="383"/>
      <c r="Y711" s="383"/>
      <c r="Z711" s="383"/>
      <c r="AA711" s="383"/>
      <c r="AB711" s="383"/>
      <c r="AC711" s="383"/>
      <c r="AD711" s="383"/>
      <c r="AE711" s="386"/>
      <c r="AF711" s="383"/>
      <c r="AG711" s="383"/>
      <c r="AH711" s="383"/>
      <c r="AI711" s="383"/>
      <c r="AJ711" s="383"/>
      <c r="AK711" s="383"/>
      <c r="AL711" s="383"/>
      <c r="AM711" s="383"/>
      <c r="AN711" s="383"/>
      <c r="AO711" s="383"/>
      <c r="AP711" s="383"/>
      <c r="AQ711" s="383"/>
      <c r="AR711" s="383"/>
      <c r="AS711" s="383"/>
      <c r="AT711" s="383"/>
    </row>
    <row r="712" spans="1:46" ht="15" customHeight="1">
      <c r="A712" s="446" t="s">
        <v>306</v>
      </c>
      <c r="B712" s="300">
        <f>C712/D712</f>
        <v>0.18421052631578946</v>
      </c>
      <c r="C712" s="375">
        <f>COUNTIF(E712:AT712,"Yes")</f>
        <v>7</v>
      </c>
      <c r="D712" s="388">
        <f>SUM($C$712:$C$715)</f>
        <v>38</v>
      </c>
      <c r="E712" s="323" t="s">
        <v>381</v>
      </c>
      <c r="F712" s="325" t="s">
        <v>381</v>
      </c>
      <c r="G712" s="325" t="s">
        <v>52</v>
      </c>
      <c r="H712" s="325" t="s">
        <v>381</v>
      </c>
      <c r="I712" s="325" t="s">
        <v>381</v>
      </c>
      <c r="J712" s="325" t="s">
        <v>381</v>
      </c>
      <c r="K712" s="459" t="s">
        <v>381</v>
      </c>
      <c r="L712" s="459" t="s">
        <v>381</v>
      </c>
      <c r="M712" s="325" t="s">
        <v>381</v>
      </c>
      <c r="N712" s="325" t="s">
        <v>381</v>
      </c>
      <c r="O712" s="325" t="s">
        <v>381</v>
      </c>
      <c r="P712" s="325" t="s">
        <v>381</v>
      </c>
      <c r="Q712" s="325" t="s">
        <v>381</v>
      </c>
      <c r="R712" s="325" t="s">
        <v>52</v>
      </c>
      <c r="S712" s="325" t="s">
        <v>381</v>
      </c>
      <c r="T712" s="325" t="s">
        <v>381</v>
      </c>
      <c r="U712" s="459" t="s">
        <v>381</v>
      </c>
      <c r="V712" s="333" t="s">
        <v>381</v>
      </c>
      <c r="W712" s="323" t="s">
        <v>52</v>
      </c>
      <c r="X712" s="325" t="s">
        <v>52</v>
      </c>
      <c r="Y712" s="325" t="s">
        <v>381</v>
      </c>
      <c r="Z712" s="325" t="s">
        <v>381</v>
      </c>
      <c r="AA712" s="325" t="s">
        <v>381</v>
      </c>
      <c r="AB712" s="325" t="s">
        <v>381</v>
      </c>
      <c r="AC712" s="325" t="s">
        <v>381</v>
      </c>
      <c r="AD712" s="325" t="s">
        <v>381</v>
      </c>
      <c r="AE712" s="325" t="s">
        <v>381</v>
      </c>
      <c r="AF712" s="325" t="s">
        <v>381</v>
      </c>
      <c r="AG712" s="325" t="s">
        <v>52</v>
      </c>
      <c r="AH712" s="325" t="s">
        <v>381</v>
      </c>
      <c r="AI712" s="325" t="s">
        <v>381</v>
      </c>
      <c r="AJ712" s="325" t="s">
        <v>381</v>
      </c>
      <c r="AK712" s="325" t="s">
        <v>381</v>
      </c>
      <c r="AL712" s="325" t="s">
        <v>381</v>
      </c>
      <c r="AM712" s="325" t="s">
        <v>381</v>
      </c>
      <c r="AN712" s="325" t="s">
        <v>381</v>
      </c>
      <c r="AO712" s="325" t="s">
        <v>381</v>
      </c>
      <c r="AP712" s="325" t="s">
        <v>381</v>
      </c>
      <c r="AQ712" s="325" t="s">
        <v>52</v>
      </c>
      <c r="AR712" s="325" t="s">
        <v>381</v>
      </c>
      <c r="AS712" s="325" t="s">
        <v>381</v>
      </c>
      <c r="AT712" s="325" t="s">
        <v>52</v>
      </c>
    </row>
    <row r="713" spans="1:46" ht="15">
      <c r="A713" s="446" t="s">
        <v>307</v>
      </c>
      <c r="B713" s="300">
        <f>C713/D713</f>
        <v>0.10526315789473684</v>
      </c>
      <c r="C713" s="375">
        <f>COUNTIF(E713:AT713,"Yes")</f>
        <v>4</v>
      </c>
      <c r="D713" s="388">
        <f>SUM($C$712:$C$715)</f>
        <v>38</v>
      </c>
      <c r="E713" s="323" t="s">
        <v>381</v>
      </c>
      <c r="F713" s="325" t="s">
        <v>381</v>
      </c>
      <c r="G713" s="325" t="s">
        <v>381</v>
      </c>
      <c r="H713" s="325" t="s">
        <v>381</v>
      </c>
      <c r="I713" s="325" t="s">
        <v>381</v>
      </c>
      <c r="J713" s="325" t="s">
        <v>381</v>
      </c>
      <c r="K713" s="459" t="s">
        <v>381</v>
      </c>
      <c r="L713" s="459" t="s">
        <v>381</v>
      </c>
      <c r="M713" s="325" t="s">
        <v>381</v>
      </c>
      <c r="N713" s="325" t="s">
        <v>381</v>
      </c>
      <c r="O713" s="325" t="s">
        <v>381</v>
      </c>
      <c r="P713" s="325" t="s">
        <v>381</v>
      </c>
      <c r="Q713" s="325" t="s">
        <v>52</v>
      </c>
      <c r="R713" s="325" t="s">
        <v>381</v>
      </c>
      <c r="S713" s="325" t="s">
        <v>381</v>
      </c>
      <c r="T713" s="325" t="s">
        <v>381</v>
      </c>
      <c r="U713" s="459" t="s">
        <v>381</v>
      </c>
      <c r="V713" s="333" t="s">
        <v>381</v>
      </c>
      <c r="W713" s="323" t="s">
        <v>381</v>
      </c>
      <c r="X713" s="325" t="s">
        <v>381</v>
      </c>
      <c r="Y713" s="325" t="s">
        <v>52</v>
      </c>
      <c r="Z713" s="325" t="s">
        <v>381</v>
      </c>
      <c r="AA713" s="325" t="s">
        <v>381</v>
      </c>
      <c r="AB713" s="325" t="s">
        <v>381</v>
      </c>
      <c r="AC713" s="325" t="s">
        <v>381</v>
      </c>
      <c r="AD713" s="325" t="s">
        <v>381</v>
      </c>
      <c r="AE713" s="325" t="s">
        <v>381</v>
      </c>
      <c r="AF713" s="325" t="s">
        <v>381</v>
      </c>
      <c r="AG713" s="325" t="s">
        <v>381</v>
      </c>
      <c r="AH713" s="325" t="s">
        <v>381</v>
      </c>
      <c r="AI713" s="325" t="s">
        <v>52</v>
      </c>
      <c r="AJ713" s="325" t="s">
        <v>52</v>
      </c>
      <c r="AK713" s="325" t="s">
        <v>381</v>
      </c>
      <c r="AL713" s="325" t="s">
        <v>381</v>
      </c>
      <c r="AM713" s="325" t="s">
        <v>381</v>
      </c>
      <c r="AN713" s="325" t="s">
        <v>381</v>
      </c>
      <c r="AO713" s="325" t="s">
        <v>381</v>
      </c>
      <c r="AP713" s="325" t="s">
        <v>381</v>
      </c>
      <c r="AQ713" s="325" t="s">
        <v>381</v>
      </c>
      <c r="AR713" s="325" t="s">
        <v>381</v>
      </c>
      <c r="AS713" s="325" t="s">
        <v>381</v>
      </c>
      <c r="AT713" s="325" t="s">
        <v>381</v>
      </c>
    </row>
    <row r="714" spans="1:46" ht="15">
      <c r="A714" s="446" t="s">
        <v>308</v>
      </c>
      <c r="B714" s="300">
        <f>C714/D714</f>
        <v>0.10526315789473684</v>
      </c>
      <c r="C714" s="375">
        <f>COUNTIF(E714:AT714,"Yes")</f>
        <v>4</v>
      </c>
      <c r="D714" s="388">
        <f>SUM($C$712:$C$715)</f>
        <v>38</v>
      </c>
      <c r="E714" s="323" t="s">
        <v>381</v>
      </c>
      <c r="F714" s="325" t="s">
        <v>381</v>
      </c>
      <c r="G714" s="325" t="s">
        <v>381</v>
      </c>
      <c r="H714" s="325" t="s">
        <v>381</v>
      </c>
      <c r="I714" s="325" t="s">
        <v>381</v>
      </c>
      <c r="J714" s="325" t="s">
        <v>381</v>
      </c>
      <c r="K714" s="459" t="s">
        <v>381</v>
      </c>
      <c r="L714" s="459" t="s">
        <v>381</v>
      </c>
      <c r="M714" s="325" t="s">
        <v>52</v>
      </c>
      <c r="N714" s="325" t="s">
        <v>381</v>
      </c>
      <c r="O714" s="325" t="s">
        <v>381</v>
      </c>
      <c r="P714" s="325" t="s">
        <v>381</v>
      </c>
      <c r="Q714" s="325" t="s">
        <v>381</v>
      </c>
      <c r="R714" s="325" t="s">
        <v>381</v>
      </c>
      <c r="S714" s="325" t="s">
        <v>52</v>
      </c>
      <c r="T714" s="325" t="s">
        <v>381</v>
      </c>
      <c r="U714" s="459" t="s">
        <v>381</v>
      </c>
      <c r="V714" s="333" t="s">
        <v>381</v>
      </c>
      <c r="W714" s="323" t="s">
        <v>381</v>
      </c>
      <c r="X714" s="325" t="s">
        <v>381</v>
      </c>
      <c r="Y714" s="325" t="s">
        <v>381</v>
      </c>
      <c r="Z714" s="325" t="s">
        <v>381</v>
      </c>
      <c r="AA714" s="325" t="s">
        <v>381</v>
      </c>
      <c r="AB714" s="325" t="s">
        <v>52</v>
      </c>
      <c r="AC714" s="325" t="s">
        <v>381</v>
      </c>
      <c r="AD714" s="325" t="s">
        <v>381</v>
      </c>
      <c r="AE714" s="325" t="s">
        <v>381</v>
      </c>
      <c r="AF714" s="325" t="s">
        <v>381</v>
      </c>
      <c r="AG714" s="325" t="s">
        <v>381</v>
      </c>
      <c r="AH714" s="325" t="s">
        <v>381</v>
      </c>
      <c r="AI714" s="325" t="s">
        <v>381</v>
      </c>
      <c r="AJ714" s="325" t="s">
        <v>381</v>
      </c>
      <c r="AK714" s="325" t="s">
        <v>381</v>
      </c>
      <c r="AL714" s="325" t="s">
        <v>381</v>
      </c>
      <c r="AM714" s="325" t="s">
        <v>381</v>
      </c>
      <c r="AN714" s="325" t="s">
        <v>381</v>
      </c>
      <c r="AO714" s="325" t="s">
        <v>52</v>
      </c>
      <c r="AP714" s="325" t="s">
        <v>381</v>
      </c>
      <c r="AQ714" s="325" t="s">
        <v>381</v>
      </c>
      <c r="AR714" s="325" t="s">
        <v>381</v>
      </c>
      <c r="AS714" s="325" t="s">
        <v>381</v>
      </c>
      <c r="AT714" s="325" t="s">
        <v>381</v>
      </c>
    </row>
    <row r="715" spans="1:46" ht="15">
      <c r="A715" s="446" t="s">
        <v>309</v>
      </c>
      <c r="B715" s="300">
        <f>C715/D715</f>
        <v>0.60526315789473684</v>
      </c>
      <c r="C715" s="375">
        <f>COUNTIF(E715:AT715,"Yes")</f>
        <v>23</v>
      </c>
      <c r="D715" s="388">
        <f>SUM($C$712:$C$715)</f>
        <v>38</v>
      </c>
      <c r="E715" s="323" t="s">
        <v>52</v>
      </c>
      <c r="F715" s="325" t="s">
        <v>381</v>
      </c>
      <c r="G715" s="325" t="s">
        <v>381</v>
      </c>
      <c r="H715" s="325" t="s">
        <v>52</v>
      </c>
      <c r="I715" s="325" t="s">
        <v>52</v>
      </c>
      <c r="J715" s="325" t="s">
        <v>52</v>
      </c>
      <c r="K715" s="325" t="s">
        <v>52</v>
      </c>
      <c r="L715" s="459" t="s">
        <v>381</v>
      </c>
      <c r="M715" s="325" t="s">
        <v>381</v>
      </c>
      <c r="N715" s="325" t="s">
        <v>381</v>
      </c>
      <c r="O715" s="325" t="s">
        <v>52</v>
      </c>
      <c r="P715" s="325" t="s">
        <v>52</v>
      </c>
      <c r="Q715" s="325" t="s">
        <v>381</v>
      </c>
      <c r="R715" s="325" t="s">
        <v>381</v>
      </c>
      <c r="S715" s="325" t="s">
        <v>381</v>
      </c>
      <c r="T715" s="325" t="s">
        <v>52</v>
      </c>
      <c r="U715" s="459" t="s">
        <v>381</v>
      </c>
      <c r="V715" s="333" t="s">
        <v>52</v>
      </c>
      <c r="W715" s="323" t="s">
        <v>381</v>
      </c>
      <c r="X715" s="325" t="s">
        <v>381</v>
      </c>
      <c r="Y715" s="325" t="s">
        <v>381</v>
      </c>
      <c r="Z715" s="325" t="s">
        <v>52</v>
      </c>
      <c r="AA715" s="325" t="s">
        <v>52</v>
      </c>
      <c r="AB715" s="325" t="s">
        <v>381</v>
      </c>
      <c r="AC715" s="325" t="s">
        <v>52</v>
      </c>
      <c r="AD715" s="325" t="s">
        <v>52</v>
      </c>
      <c r="AE715" s="325" t="s">
        <v>52</v>
      </c>
      <c r="AF715" s="325" t="s">
        <v>52</v>
      </c>
      <c r="AG715" s="325" t="s">
        <v>381</v>
      </c>
      <c r="AH715" s="325" t="s">
        <v>52</v>
      </c>
      <c r="AI715" s="325" t="s">
        <v>381</v>
      </c>
      <c r="AJ715" s="325" t="s">
        <v>381</v>
      </c>
      <c r="AK715" s="325" t="s">
        <v>52</v>
      </c>
      <c r="AL715" s="325" t="s">
        <v>52</v>
      </c>
      <c r="AM715" s="325" t="s">
        <v>52</v>
      </c>
      <c r="AN715" s="325" t="s">
        <v>52</v>
      </c>
      <c r="AO715" s="325" t="s">
        <v>381</v>
      </c>
      <c r="AP715" s="325" t="s">
        <v>52</v>
      </c>
      <c r="AQ715" s="325" t="s">
        <v>381</v>
      </c>
      <c r="AR715" s="325" t="s">
        <v>52</v>
      </c>
      <c r="AS715" s="325" t="s">
        <v>52</v>
      </c>
      <c r="AT715" s="325" t="s">
        <v>381</v>
      </c>
    </row>
    <row r="716" spans="1:46" ht="33" customHeight="1">
      <c r="A716" s="666" t="s">
        <v>598</v>
      </c>
      <c r="B716" s="300">
        <f>C716/D716</f>
        <v>0.61290322580645162</v>
      </c>
      <c r="C716" s="375">
        <f>COUNTIF(E716:AT716,"Yes")</f>
        <v>19</v>
      </c>
      <c r="D716" s="388" cm="1">
        <f t="array" ref="D716">SUM(COUNTIFS(E716:AT716,{"Yes","No"}))</f>
        <v>31</v>
      </c>
      <c r="E716" s="323" t="s">
        <v>302</v>
      </c>
      <c r="F716" s="325" t="s">
        <v>58</v>
      </c>
      <c r="G716" s="325" t="s">
        <v>52</v>
      </c>
      <c r="H716" s="286" t="s">
        <v>52</v>
      </c>
      <c r="I716" s="325" t="s">
        <v>53</v>
      </c>
      <c r="J716" s="325" t="s">
        <v>59</v>
      </c>
      <c r="K716" s="299" t="s">
        <v>53</v>
      </c>
      <c r="L716" s="285" t="s">
        <v>53</v>
      </c>
      <c r="M716" s="286" t="s">
        <v>52</v>
      </c>
      <c r="N716" s="325" t="s">
        <v>53</v>
      </c>
      <c r="O716" s="286" t="s">
        <v>52</v>
      </c>
      <c r="P716" s="298" t="s">
        <v>52</v>
      </c>
      <c r="Q716" s="325" t="s">
        <v>52</v>
      </c>
      <c r="R716" s="325" t="s">
        <v>302</v>
      </c>
      <c r="S716" s="325" t="s">
        <v>53</v>
      </c>
      <c r="T716" s="286" t="s">
        <v>52</v>
      </c>
      <c r="U716" s="285" t="s">
        <v>53</v>
      </c>
      <c r="V716" s="333" t="s">
        <v>59</v>
      </c>
      <c r="W716" s="323" t="s">
        <v>302</v>
      </c>
      <c r="X716" s="325" t="s">
        <v>302</v>
      </c>
      <c r="Y716" s="325" t="s">
        <v>53</v>
      </c>
      <c r="Z716" s="325" t="s">
        <v>52</v>
      </c>
      <c r="AA716" s="286" t="s">
        <v>52</v>
      </c>
      <c r="AB716" s="325" t="s">
        <v>302</v>
      </c>
      <c r="AC716" s="286" t="s">
        <v>52</v>
      </c>
      <c r="AD716" s="325" t="s">
        <v>59</v>
      </c>
      <c r="AE716" s="331" t="s">
        <v>53</v>
      </c>
      <c r="AF716" s="325" t="s">
        <v>52</v>
      </c>
      <c r="AG716" s="325" t="s">
        <v>52</v>
      </c>
      <c r="AH716" s="325" t="s">
        <v>52</v>
      </c>
      <c r="AI716" s="286" t="s">
        <v>52</v>
      </c>
      <c r="AJ716" s="325" t="s">
        <v>302</v>
      </c>
      <c r="AK716" s="325" t="s">
        <v>53</v>
      </c>
      <c r="AL716" s="286" t="s">
        <v>52</v>
      </c>
      <c r="AM716" s="325" t="s">
        <v>52</v>
      </c>
      <c r="AN716" s="325" t="s">
        <v>53</v>
      </c>
      <c r="AO716" s="325" t="s">
        <v>52</v>
      </c>
      <c r="AP716" s="278" t="s">
        <v>53</v>
      </c>
      <c r="AQ716" s="325" t="s">
        <v>52</v>
      </c>
      <c r="AR716" s="325" t="s">
        <v>302</v>
      </c>
      <c r="AS716" s="325" t="s">
        <v>52</v>
      </c>
      <c r="AT716" s="325" t="s">
        <v>53</v>
      </c>
    </row>
    <row r="717" spans="1:46" ht="27.95" customHeight="1">
      <c r="A717" s="666" t="s">
        <v>599</v>
      </c>
      <c r="B717" s="383"/>
      <c r="C717" s="383"/>
      <c r="D717" s="384"/>
      <c r="E717" s="383"/>
      <c r="F717" s="383"/>
      <c r="G717" s="383"/>
      <c r="H717" s="383"/>
      <c r="I717" s="383"/>
      <c r="J717" s="383"/>
      <c r="K717" s="383"/>
      <c r="L717" s="383"/>
      <c r="M717" s="383"/>
      <c r="N717" s="383"/>
      <c r="O717" s="383"/>
      <c r="P717" s="383"/>
      <c r="Q717" s="383"/>
      <c r="R717" s="383"/>
      <c r="S717" s="383"/>
      <c r="T717" s="383"/>
      <c r="U717" s="383"/>
      <c r="V717" s="384"/>
      <c r="W717" s="383"/>
      <c r="X717" s="383"/>
      <c r="Y717" s="383"/>
      <c r="Z717" s="383"/>
      <c r="AA717" s="383"/>
      <c r="AB717" s="383"/>
      <c r="AC717" s="383"/>
      <c r="AD717" s="383"/>
      <c r="AE717" s="386"/>
      <c r="AF717" s="383"/>
      <c r="AG717" s="383"/>
      <c r="AH717" s="383"/>
      <c r="AI717" s="383"/>
      <c r="AJ717" s="383"/>
      <c r="AK717" s="383"/>
      <c r="AL717" s="383"/>
      <c r="AM717" s="383"/>
      <c r="AN717" s="383"/>
      <c r="AO717" s="383"/>
      <c r="AP717" s="383"/>
      <c r="AQ717" s="383"/>
      <c r="AR717" s="383"/>
      <c r="AS717" s="383"/>
      <c r="AT717" s="383"/>
    </row>
    <row r="718" spans="1:46" ht="15">
      <c r="A718" s="446" t="s">
        <v>600</v>
      </c>
      <c r="B718" s="313">
        <f>C718/D718</f>
        <v>0.23076923076923078</v>
      </c>
      <c r="C718" s="325">
        <f>COUNTIF(E718:AT718,"Yes")</f>
        <v>3</v>
      </c>
      <c r="D718" s="388">
        <f>SUM($C$718:$C$721)</f>
        <v>13</v>
      </c>
      <c r="E718" s="323" t="s">
        <v>381</v>
      </c>
      <c r="F718" s="325" t="s">
        <v>381</v>
      </c>
      <c r="G718" s="325" t="s">
        <v>381</v>
      </c>
      <c r="H718" s="325" t="s">
        <v>381</v>
      </c>
      <c r="I718" s="325" t="s">
        <v>381</v>
      </c>
      <c r="J718" s="325" t="s">
        <v>381</v>
      </c>
      <c r="K718" s="325"/>
      <c r="L718" s="459"/>
      <c r="M718" s="325" t="s">
        <v>381</v>
      </c>
      <c r="N718" s="325"/>
      <c r="O718" s="325" t="s">
        <v>381</v>
      </c>
      <c r="P718" s="325" t="s">
        <v>381</v>
      </c>
      <c r="Q718" s="325" t="s">
        <v>381</v>
      </c>
      <c r="R718" s="325" t="s">
        <v>381</v>
      </c>
      <c r="S718" s="325"/>
      <c r="T718" s="325" t="s">
        <v>381</v>
      </c>
      <c r="U718" s="459" t="s">
        <v>381</v>
      </c>
      <c r="V718" s="333" t="s">
        <v>381</v>
      </c>
      <c r="W718" s="323" t="s">
        <v>381</v>
      </c>
      <c r="X718" s="325" t="s">
        <v>381</v>
      </c>
      <c r="Y718" s="325"/>
      <c r="Z718" s="325" t="s">
        <v>52</v>
      </c>
      <c r="AA718" s="325" t="s">
        <v>381</v>
      </c>
      <c r="AB718" s="325" t="s">
        <v>381</v>
      </c>
      <c r="AC718" s="325" t="s">
        <v>381</v>
      </c>
      <c r="AD718" s="325" t="s">
        <v>381</v>
      </c>
      <c r="AE718" s="325" t="s">
        <v>381</v>
      </c>
      <c r="AF718" s="325" t="s">
        <v>381</v>
      </c>
      <c r="AG718" s="325" t="s">
        <v>381</v>
      </c>
      <c r="AH718" s="325" t="s">
        <v>381</v>
      </c>
      <c r="AI718" s="325" t="s">
        <v>381</v>
      </c>
      <c r="AJ718" s="325" t="s">
        <v>381</v>
      </c>
      <c r="AK718" s="325" t="s">
        <v>381</v>
      </c>
      <c r="AL718" s="325" t="s">
        <v>381</v>
      </c>
      <c r="AM718" s="325" t="s">
        <v>381</v>
      </c>
      <c r="AN718" s="325" t="s">
        <v>381</v>
      </c>
      <c r="AO718" s="325" t="s">
        <v>381</v>
      </c>
      <c r="AP718" s="325" t="s">
        <v>381</v>
      </c>
      <c r="AQ718" s="325" t="s">
        <v>52</v>
      </c>
      <c r="AR718" s="325" t="s">
        <v>381</v>
      </c>
      <c r="AS718" s="325" t="s">
        <v>52</v>
      </c>
      <c r="AT718" s="325" t="s">
        <v>381</v>
      </c>
    </row>
    <row r="719" spans="1:46" ht="15">
      <c r="A719" s="446" t="s">
        <v>601</v>
      </c>
      <c r="B719" s="313">
        <f>C719/D719</f>
        <v>0.53846153846153844</v>
      </c>
      <c r="C719" s="325">
        <f>COUNTIF(E719:AT719,"Yes")</f>
        <v>7</v>
      </c>
      <c r="D719" s="388">
        <f>SUM($C$718:$C$721)</f>
        <v>13</v>
      </c>
      <c r="E719" s="323" t="s">
        <v>381</v>
      </c>
      <c r="F719" s="325" t="s">
        <v>381</v>
      </c>
      <c r="G719" s="325" t="s">
        <v>381</v>
      </c>
      <c r="H719" s="325" t="s">
        <v>381</v>
      </c>
      <c r="I719" s="325" t="s">
        <v>381</v>
      </c>
      <c r="J719" s="325" t="s">
        <v>381</v>
      </c>
      <c r="K719" s="325"/>
      <c r="L719" s="459"/>
      <c r="M719" s="325" t="s">
        <v>381</v>
      </c>
      <c r="N719" s="325"/>
      <c r="O719" s="325" t="s">
        <v>52</v>
      </c>
      <c r="P719" s="325" t="s">
        <v>52</v>
      </c>
      <c r="Q719" s="325" t="s">
        <v>381</v>
      </c>
      <c r="R719" s="325" t="s">
        <v>381</v>
      </c>
      <c r="S719" s="325"/>
      <c r="T719" s="325" t="s">
        <v>381</v>
      </c>
      <c r="U719" s="459" t="s">
        <v>381</v>
      </c>
      <c r="V719" s="333" t="s">
        <v>381</v>
      </c>
      <c r="W719" s="323" t="s">
        <v>381</v>
      </c>
      <c r="X719" s="325" t="s">
        <v>381</v>
      </c>
      <c r="Y719" s="325"/>
      <c r="Z719" s="325" t="s">
        <v>381</v>
      </c>
      <c r="AA719" s="325" t="s">
        <v>381</v>
      </c>
      <c r="AB719" s="325" t="s">
        <v>381</v>
      </c>
      <c r="AC719" s="325" t="s">
        <v>381</v>
      </c>
      <c r="AD719" s="325" t="s">
        <v>381</v>
      </c>
      <c r="AE719" s="325" t="s">
        <v>52</v>
      </c>
      <c r="AF719" s="325" t="s">
        <v>52</v>
      </c>
      <c r="AG719" s="325" t="s">
        <v>381</v>
      </c>
      <c r="AH719" s="325" t="s">
        <v>52</v>
      </c>
      <c r="AI719" s="325" t="s">
        <v>381</v>
      </c>
      <c r="AJ719" s="325" t="s">
        <v>381</v>
      </c>
      <c r="AK719" s="325" t="s">
        <v>381</v>
      </c>
      <c r="AL719" s="325" t="s">
        <v>52</v>
      </c>
      <c r="AM719" s="325" t="s">
        <v>381</v>
      </c>
      <c r="AN719" s="325" t="s">
        <v>381</v>
      </c>
      <c r="AO719" s="325" t="s">
        <v>52</v>
      </c>
      <c r="AP719" s="325" t="s">
        <v>381</v>
      </c>
      <c r="AQ719" s="325" t="s">
        <v>381</v>
      </c>
      <c r="AR719" s="325" t="s">
        <v>381</v>
      </c>
      <c r="AS719" s="325" t="s">
        <v>381</v>
      </c>
      <c r="AT719" s="325" t="s">
        <v>381</v>
      </c>
    </row>
    <row r="720" spans="1:46" ht="15">
      <c r="A720" s="446" t="s">
        <v>602</v>
      </c>
      <c r="B720" s="313">
        <f>C720/D720</f>
        <v>7.6923076923076927E-2</v>
      </c>
      <c r="C720" s="325">
        <f>COUNTIF(E720:AT720,"Yes")</f>
        <v>1</v>
      </c>
      <c r="D720" s="388">
        <f>SUM($C$718:$C$721)</f>
        <v>13</v>
      </c>
      <c r="E720" s="323" t="s">
        <v>381</v>
      </c>
      <c r="F720" s="325" t="s">
        <v>381</v>
      </c>
      <c r="G720" s="325" t="s">
        <v>381</v>
      </c>
      <c r="H720" s="325" t="s">
        <v>381</v>
      </c>
      <c r="I720" s="325" t="s">
        <v>381</v>
      </c>
      <c r="J720" s="325" t="s">
        <v>381</v>
      </c>
      <c r="K720" s="325"/>
      <c r="L720" s="459"/>
      <c r="M720" s="325" t="s">
        <v>381</v>
      </c>
      <c r="N720" s="325"/>
      <c r="O720" s="325" t="s">
        <v>381</v>
      </c>
      <c r="P720" s="325" t="s">
        <v>381</v>
      </c>
      <c r="Q720" s="325" t="s">
        <v>381</v>
      </c>
      <c r="R720" s="325" t="s">
        <v>381</v>
      </c>
      <c r="S720" s="325"/>
      <c r="T720" s="325" t="s">
        <v>381</v>
      </c>
      <c r="U720" s="459" t="s">
        <v>381</v>
      </c>
      <c r="V720" s="333" t="s">
        <v>381</v>
      </c>
      <c r="W720" s="323" t="s">
        <v>381</v>
      </c>
      <c r="X720" s="325" t="s">
        <v>381</v>
      </c>
      <c r="Y720" s="325"/>
      <c r="Z720" s="325" t="s">
        <v>381</v>
      </c>
      <c r="AA720" s="325" t="s">
        <v>381</v>
      </c>
      <c r="AB720" s="325" t="s">
        <v>381</v>
      </c>
      <c r="AC720" s="325" t="s">
        <v>381</v>
      </c>
      <c r="AD720" s="325" t="s">
        <v>381</v>
      </c>
      <c r="AE720" s="325" t="s">
        <v>381</v>
      </c>
      <c r="AF720" s="325" t="s">
        <v>381</v>
      </c>
      <c r="AG720" s="325" t="s">
        <v>381</v>
      </c>
      <c r="AH720" s="325" t="s">
        <v>381</v>
      </c>
      <c r="AI720" s="325" t="s">
        <v>52</v>
      </c>
      <c r="AJ720" s="325" t="s">
        <v>381</v>
      </c>
      <c r="AK720" s="325" t="s">
        <v>381</v>
      </c>
      <c r="AL720" s="325" t="s">
        <v>381</v>
      </c>
      <c r="AM720" s="325" t="s">
        <v>381</v>
      </c>
      <c r="AN720" s="325" t="s">
        <v>381</v>
      </c>
      <c r="AO720" s="325" t="s">
        <v>381</v>
      </c>
      <c r="AP720" s="325" t="s">
        <v>381</v>
      </c>
      <c r="AQ720" s="325" t="s">
        <v>381</v>
      </c>
      <c r="AR720" s="325" t="s">
        <v>381</v>
      </c>
      <c r="AS720" s="325" t="s">
        <v>381</v>
      </c>
      <c r="AT720" s="325" t="s">
        <v>381</v>
      </c>
    </row>
    <row r="721" spans="1:46" ht="15">
      <c r="A721" s="446" t="s">
        <v>603</v>
      </c>
      <c r="B721" s="313">
        <f>C721/D721</f>
        <v>0.15384615384615385</v>
      </c>
      <c r="C721" s="325">
        <f>COUNTIF(E721:AT721,"Yes")</f>
        <v>2</v>
      </c>
      <c r="D721" s="388">
        <f>SUM($C$718:$C$721)</f>
        <v>13</v>
      </c>
      <c r="E721" s="323" t="s">
        <v>381</v>
      </c>
      <c r="F721" s="325" t="s">
        <v>381</v>
      </c>
      <c r="G721" s="325" t="s">
        <v>381</v>
      </c>
      <c r="H721" s="325" t="s">
        <v>381</v>
      </c>
      <c r="I721" s="325" t="s">
        <v>381</v>
      </c>
      <c r="J721" s="325" t="s">
        <v>381</v>
      </c>
      <c r="K721" s="325"/>
      <c r="L721" s="459"/>
      <c r="M721" s="325" t="s">
        <v>381</v>
      </c>
      <c r="N721" s="325"/>
      <c r="O721" s="325" t="s">
        <v>381</v>
      </c>
      <c r="P721" s="325" t="s">
        <v>381</v>
      </c>
      <c r="Q721" s="325" t="s">
        <v>381</v>
      </c>
      <c r="R721" s="325" t="s">
        <v>381</v>
      </c>
      <c r="S721" s="325"/>
      <c r="T721" s="325" t="s">
        <v>381</v>
      </c>
      <c r="U721" s="459" t="s">
        <v>381</v>
      </c>
      <c r="V721" s="333" t="s">
        <v>381</v>
      </c>
      <c r="W721" s="323" t="s">
        <v>381</v>
      </c>
      <c r="X721" s="325" t="s">
        <v>381</v>
      </c>
      <c r="Y721" s="325"/>
      <c r="Z721" s="325" t="s">
        <v>381</v>
      </c>
      <c r="AA721" s="325" t="s">
        <v>52</v>
      </c>
      <c r="AB721" s="325" t="s">
        <v>381</v>
      </c>
      <c r="AC721" s="325" t="s">
        <v>52</v>
      </c>
      <c r="AD721" s="325" t="s">
        <v>381</v>
      </c>
      <c r="AE721" s="325" t="s">
        <v>381</v>
      </c>
      <c r="AF721" s="325" t="s">
        <v>381</v>
      </c>
      <c r="AG721" s="325" t="s">
        <v>381</v>
      </c>
      <c r="AH721" s="325" t="s">
        <v>381</v>
      </c>
      <c r="AI721" s="325" t="s">
        <v>381</v>
      </c>
      <c r="AJ721" s="325" t="s">
        <v>381</v>
      </c>
      <c r="AK721" s="325" t="s">
        <v>381</v>
      </c>
      <c r="AL721" s="325" t="s">
        <v>381</v>
      </c>
      <c r="AM721" s="325" t="s">
        <v>381</v>
      </c>
      <c r="AN721" s="325" t="s">
        <v>381</v>
      </c>
      <c r="AO721" s="325" t="s">
        <v>381</v>
      </c>
      <c r="AP721" s="325" t="s">
        <v>381</v>
      </c>
      <c r="AQ721" s="325" t="s">
        <v>381</v>
      </c>
      <c r="AR721" s="325" t="s">
        <v>381</v>
      </c>
      <c r="AS721" s="325" t="s">
        <v>381</v>
      </c>
      <c r="AT721" s="325" t="s">
        <v>381</v>
      </c>
    </row>
    <row r="722" spans="1:46" ht="33.75" customHeight="1">
      <c r="A722" s="450" t="s">
        <v>360</v>
      </c>
      <c r="B722" s="550"/>
      <c r="C722" s="369"/>
      <c r="D722" s="370"/>
      <c r="E722" s="550"/>
      <c r="F722" s="550"/>
      <c r="G722" s="550"/>
      <c r="H722" s="550"/>
      <c r="I722" s="550"/>
      <c r="J722" s="550"/>
      <c r="K722" s="550"/>
      <c r="L722" s="550"/>
      <c r="M722" s="550"/>
      <c r="N722" s="550"/>
      <c r="O722" s="550"/>
      <c r="P722" s="550"/>
      <c r="Q722" s="550"/>
      <c r="R722" s="550"/>
      <c r="S722" s="550"/>
      <c r="T722" s="550"/>
      <c r="U722" s="550"/>
      <c r="V722" s="551"/>
      <c r="W722" s="550"/>
      <c r="X722" s="550"/>
      <c r="Y722" s="550"/>
      <c r="Z722" s="550"/>
      <c r="AA722" s="550"/>
      <c r="AB722" s="550"/>
      <c r="AC722" s="550"/>
      <c r="AD722" s="550"/>
      <c r="AE722" s="668"/>
      <c r="AF722" s="550"/>
      <c r="AG722" s="550"/>
      <c r="AH722" s="550"/>
      <c r="AI722" s="550"/>
      <c r="AJ722" s="550"/>
      <c r="AK722" s="550"/>
      <c r="AL722" s="550"/>
      <c r="AM722" s="550"/>
      <c r="AN722" s="550"/>
      <c r="AO722" s="550"/>
      <c r="AP722" s="550"/>
      <c r="AQ722" s="550"/>
      <c r="AR722" s="550"/>
      <c r="AS722" s="550"/>
      <c r="AT722" s="550"/>
    </row>
    <row r="723" spans="1:46" ht="26.25" customHeight="1">
      <c r="A723" s="613" t="s">
        <v>604</v>
      </c>
      <c r="B723" s="535"/>
      <c r="C723" s="535"/>
      <c r="D723" s="536"/>
      <c r="E723" s="535"/>
      <c r="F723" s="535"/>
      <c r="G723" s="535"/>
      <c r="H723" s="535"/>
      <c r="I723" s="535"/>
      <c r="J723" s="535"/>
      <c r="K723" s="535"/>
      <c r="L723" s="535"/>
      <c r="M723" s="535"/>
      <c r="N723" s="535"/>
      <c r="O723" s="535"/>
      <c r="P723" s="535"/>
      <c r="Q723" s="535"/>
      <c r="R723" s="535"/>
      <c r="S723" s="535"/>
      <c r="T723" s="535"/>
      <c r="U723" s="535"/>
      <c r="V723" s="536"/>
      <c r="W723" s="535"/>
      <c r="X723" s="535"/>
      <c r="Y723" s="535"/>
      <c r="Z723" s="535"/>
      <c r="AA723" s="535"/>
      <c r="AB723" s="535"/>
      <c r="AC723" s="535"/>
      <c r="AD723" s="535"/>
      <c r="AE723" s="537"/>
      <c r="AF723" s="535"/>
      <c r="AG723" s="535"/>
      <c r="AH723" s="535"/>
      <c r="AI723" s="535"/>
      <c r="AJ723" s="535"/>
      <c r="AK723" s="535"/>
      <c r="AL723" s="535"/>
      <c r="AM723" s="535"/>
      <c r="AN723" s="535"/>
      <c r="AO723" s="535"/>
      <c r="AP723" s="535"/>
      <c r="AQ723" s="535"/>
      <c r="AR723" s="535"/>
      <c r="AS723" s="535"/>
      <c r="AT723" s="535"/>
    </row>
    <row r="724" spans="1:46" ht="15">
      <c r="A724" s="446" t="s">
        <v>322</v>
      </c>
      <c r="B724" s="300">
        <f>C724/D724</f>
        <v>0.81818181818181823</v>
      </c>
      <c r="C724" s="325">
        <f>COUNTIF(E724:AT724,"Yes")</f>
        <v>27</v>
      </c>
      <c r="D724" s="388">
        <f>SUM(C724:C727)</f>
        <v>33</v>
      </c>
      <c r="E724" s="323" t="s">
        <v>381</v>
      </c>
      <c r="F724" s="325" t="s">
        <v>381</v>
      </c>
      <c r="G724" s="325" t="s">
        <v>381</v>
      </c>
      <c r="H724" s="325" t="s">
        <v>52</v>
      </c>
      <c r="I724" s="325" t="s">
        <v>52</v>
      </c>
      <c r="J724" s="325" t="s">
        <v>381</v>
      </c>
      <c r="K724" s="325" t="s">
        <v>52</v>
      </c>
      <c r="L724" s="325" t="s">
        <v>381</v>
      </c>
      <c r="M724" s="325" t="s">
        <v>381</v>
      </c>
      <c r="N724" s="325" t="s">
        <v>52</v>
      </c>
      <c r="O724" s="325" t="s">
        <v>381</v>
      </c>
      <c r="P724" s="325" t="s">
        <v>52</v>
      </c>
      <c r="Q724" s="325" t="s">
        <v>52</v>
      </c>
      <c r="R724" s="325" t="s">
        <v>52</v>
      </c>
      <c r="S724" s="325" t="s">
        <v>52</v>
      </c>
      <c r="T724" s="325" t="s">
        <v>381</v>
      </c>
      <c r="U724" s="459" t="s">
        <v>381</v>
      </c>
      <c r="V724" s="333" t="s">
        <v>52</v>
      </c>
      <c r="W724" s="323" t="s">
        <v>381</v>
      </c>
      <c r="X724" s="325" t="s">
        <v>52</v>
      </c>
      <c r="Y724" s="325" t="s">
        <v>52</v>
      </c>
      <c r="Z724" s="325" t="s">
        <v>52</v>
      </c>
      <c r="AA724" s="325" t="s">
        <v>52</v>
      </c>
      <c r="AB724" s="325" t="s">
        <v>52</v>
      </c>
      <c r="AC724" s="325" t="s">
        <v>52</v>
      </c>
      <c r="AD724" s="325" t="s">
        <v>381</v>
      </c>
      <c r="AE724" s="325" t="s">
        <v>52</v>
      </c>
      <c r="AF724" s="325" t="s">
        <v>52</v>
      </c>
      <c r="AG724" s="325" t="s">
        <v>381</v>
      </c>
      <c r="AH724" s="325" t="s">
        <v>52</v>
      </c>
      <c r="AI724" s="325" t="s">
        <v>52</v>
      </c>
      <c r="AJ724" s="325" t="s">
        <v>52</v>
      </c>
      <c r="AK724" s="325" t="s">
        <v>52</v>
      </c>
      <c r="AL724" s="325" t="s">
        <v>52</v>
      </c>
      <c r="AM724" s="325" t="s">
        <v>52</v>
      </c>
      <c r="AN724" s="325" t="s">
        <v>381</v>
      </c>
      <c r="AO724" s="325" t="s">
        <v>52</v>
      </c>
      <c r="AP724" s="325" t="s">
        <v>52</v>
      </c>
      <c r="AQ724" s="325" t="s">
        <v>52</v>
      </c>
      <c r="AR724" s="325" t="s">
        <v>381</v>
      </c>
      <c r="AS724" s="325" t="s">
        <v>52</v>
      </c>
      <c r="AT724" s="325" t="s">
        <v>381</v>
      </c>
    </row>
    <row r="725" spans="1:46" ht="15">
      <c r="A725" s="446" t="s">
        <v>321</v>
      </c>
      <c r="B725" s="300">
        <f>C725/D725</f>
        <v>0.12121212121212122</v>
      </c>
      <c r="C725" s="325">
        <f>COUNTIF(E725:AT725,"Yes")</f>
        <v>4</v>
      </c>
      <c r="D725" s="388">
        <f>SUM(C724:C727)</f>
        <v>33</v>
      </c>
      <c r="E725" s="323" t="s">
        <v>381</v>
      </c>
      <c r="F725" s="325" t="s">
        <v>381</v>
      </c>
      <c r="G725" s="325" t="s">
        <v>381</v>
      </c>
      <c r="H725" s="325" t="s">
        <v>381</v>
      </c>
      <c r="I725" s="325" t="s">
        <v>381</v>
      </c>
      <c r="J725" s="325" t="s">
        <v>52</v>
      </c>
      <c r="K725" s="325" t="s">
        <v>381</v>
      </c>
      <c r="L725" s="325" t="s">
        <v>381</v>
      </c>
      <c r="M725" s="325" t="s">
        <v>52</v>
      </c>
      <c r="N725" s="325" t="s">
        <v>381</v>
      </c>
      <c r="O725" s="325" t="s">
        <v>52</v>
      </c>
      <c r="P725" s="325" t="s">
        <v>381</v>
      </c>
      <c r="Q725" s="325" t="s">
        <v>381</v>
      </c>
      <c r="R725" s="325" t="s">
        <v>381</v>
      </c>
      <c r="S725" s="325" t="s">
        <v>381</v>
      </c>
      <c r="T725" s="325" t="s">
        <v>52</v>
      </c>
      <c r="U725" s="459" t="s">
        <v>381</v>
      </c>
      <c r="V725" s="333" t="s">
        <v>381</v>
      </c>
      <c r="W725" s="323" t="s">
        <v>381</v>
      </c>
      <c r="X725" s="325" t="s">
        <v>381</v>
      </c>
      <c r="Y725" s="325" t="s">
        <v>381</v>
      </c>
      <c r="Z725" s="325" t="s">
        <v>381</v>
      </c>
      <c r="AA725" s="325" t="s">
        <v>381</v>
      </c>
      <c r="AB725" s="325" t="s">
        <v>381</v>
      </c>
      <c r="AC725" s="325" t="s">
        <v>381</v>
      </c>
      <c r="AD725" s="325" t="s">
        <v>381</v>
      </c>
      <c r="AE725" s="325" t="s">
        <v>381</v>
      </c>
      <c r="AF725" s="325" t="s">
        <v>381</v>
      </c>
      <c r="AG725" s="325" t="s">
        <v>381</v>
      </c>
      <c r="AH725" s="325" t="s">
        <v>381</v>
      </c>
      <c r="AI725" s="325" t="s">
        <v>381</v>
      </c>
      <c r="AJ725" s="325" t="s">
        <v>381</v>
      </c>
      <c r="AK725" s="325" t="s">
        <v>381</v>
      </c>
      <c r="AL725" s="325" t="s">
        <v>381</v>
      </c>
      <c r="AM725" s="325" t="s">
        <v>381</v>
      </c>
      <c r="AN725" s="325" t="s">
        <v>381</v>
      </c>
      <c r="AO725" s="325" t="s">
        <v>381</v>
      </c>
      <c r="AP725" s="325" t="s">
        <v>381</v>
      </c>
      <c r="AQ725" s="325" t="s">
        <v>381</v>
      </c>
      <c r="AR725" s="325" t="s">
        <v>381</v>
      </c>
      <c r="AS725" s="325" t="s">
        <v>381</v>
      </c>
      <c r="AT725" s="325" t="s">
        <v>381</v>
      </c>
    </row>
    <row r="726" spans="1:46" ht="15">
      <c r="A726" s="446">
        <v>1</v>
      </c>
      <c r="B726" s="300">
        <f>C726/D726</f>
        <v>6.0606060606060608E-2</v>
      </c>
      <c r="C726" s="325">
        <f>COUNTIF(E726:AT726,"Yes")</f>
        <v>2</v>
      </c>
      <c r="D726" s="388">
        <f>SUM(C724:C727)</f>
        <v>33</v>
      </c>
      <c r="E726" s="323" t="s">
        <v>381</v>
      </c>
      <c r="F726" s="325" t="s">
        <v>381</v>
      </c>
      <c r="G726" s="325" t="s">
        <v>381</v>
      </c>
      <c r="H726" s="325" t="s">
        <v>381</v>
      </c>
      <c r="I726" s="325" t="s">
        <v>381</v>
      </c>
      <c r="J726" s="325" t="s">
        <v>381</v>
      </c>
      <c r="K726" s="325" t="s">
        <v>381</v>
      </c>
      <c r="L726" s="459" t="s">
        <v>52</v>
      </c>
      <c r="M726" s="325" t="s">
        <v>381</v>
      </c>
      <c r="N726" s="325" t="s">
        <v>381</v>
      </c>
      <c r="O726" s="325" t="s">
        <v>381</v>
      </c>
      <c r="P726" s="325" t="s">
        <v>381</v>
      </c>
      <c r="Q726" s="325" t="s">
        <v>381</v>
      </c>
      <c r="R726" s="325" t="s">
        <v>381</v>
      </c>
      <c r="S726" s="325" t="s">
        <v>381</v>
      </c>
      <c r="T726" s="325" t="s">
        <v>381</v>
      </c>
      <c r="U726" s="459" t="s">
        <v>52</v>
      </c>
      <c r="V726" s="333" t="s">
        <v>381</v>
      </c>
      <c r="W726" s="323" t="s">
        <v>381</v>
      </c>
      <c r="X726" s="325" t="s">
        <v>381</v>
      </c>
      <c r="Y726" s="325" t="s">
        <v>381</v>
      </c>
      <c r="Z726" s="325" t="s">
        <v>381</v>
      </c>
      <c r="AA726" s="325" t="s">
        <v>381</v>
      </c>
      <c r="AB726" s="325" t="s">
        <v>381</v>
      </c>
      <c r="AC726" s="325" t="s">
        <v>381</v>
      </c>
      <c r="AD726" s="325" t="s">
        <v>381</v>
      </c>
      <c r="AE726" s="325" t="s">
        <v>381</v>
      </c>
      <c r="AF726" s="325" t="s">
        <v>381</v>
      </c>
      <c r="AG726" s="325" t="s">
        <v>381</v>
      </c>
      <c r="AH726" s="325" t="s">
        <v>381</v>
      </c>
      <c r="AI726" s="325" t="s">
        <v>381</v>
      </c>
      <c r="AJ726" s="325" t="s">
        <v>381</v>
      </c>
      <c r="AK726" s="325" t="s">
        <v>381</v>
      </c>
      <c r="AL726" s="325" t="s">
        <v>381</v>
      </c>
      <c r="AM726" s="325" t="s">
        <v>381</v>
      </c>
      <c r="AN726" s="325" t="s">
        <v>381</v>
      </c>
      <c r="AO726" s="325" t="s">
        <v>381</v>
      </c>
      <c r="AP726" s="325" t="s">
        <v>381</v>
      </c>
      <c r="AQ726" s="325" t="s">
        <v>381</v>
      </c>
      <c r="AR726" s="325" t="s">
        <v>381</v>
      </c>
      <c r="AS726" s="325" t="s">
        <v>381</v>
      </c>
      <c r="AT726" s="325" t="s">
        <v>381</v>
      </c>
    </row>
    <row r="727" spans="1:46" ht="15">
      <c r="A727" s="446">
        <v>0</v>
      </c>
      <c r="B727" s="300">
        <f>C727/D727</f>
        <v>0</v>
      </c>
      <c r="C727" s="325">
        <f>COUNTIF(E727:AT727,"Yes")</f>
        <v>0</v>
      </c>
      <c r="D727" s="388">
        <f>SUM(C724:C727)</f>
        <v>33</v>
      </c>
      <c r="E727" s="323" t="s">
        <v>381</v>
      </c>
      <c r="F727" s="325" t="s">
        <v>381</v>
      </c>
      <c r="G727" s="325" t="s">
        <v>381</v>
      </c>
      <c r="H727" s="325" t="s">
        <v>381</v>
      </c>
      <c r="I727" s="325" t="s">
        <v>381</v>
      </c>
      <c r="J727" s="325" t="s">
        <v>381</v>
      </c>
      <c r="K727" s="325" t="s">
        <v>381</v>
      </c>
      <c r="L727" s="325" t="s">
        <v>381</v>
      </c>
      <c r="M727" s="325" t="s">
        <v>381</v>
      </c>
      <c r="N727" s="325" t="s">
        <v>381</v>
      </c>
      <c r="O727" s="325" t="s">
        <v>381</v>
      </c>
      <c r="P727" s="325" t="s">
        <v>381</v>
      </c>
      <c r="Q727" s="325" t="s">
        <v>381</v>
      </c>
      <c r="R727" s="325" t="s">
        <v>381</v>
      </c>
      <c r="S727" s="325" t="s">
        <v>381</v>
      </c>
      <c r="T727" s="325" t="s">
        <v>381</v>
      </c>
      <c r="U727" s="459" t="s">
        <v>381</v>
      </c>
      <c r="V727" s="333" t="s">
        <v>381</v>
      </c>
      <c r="W727" s="323" t="s">
        <v>381</v>
      </c>
      <c r="X727" s="325" t="s">
        <v>381</v>
      </c>
      <c r="Y727" s="325" t="s">
        <v>381</v>
      </c>
      <c r="Z727" s="325" t="s">
        <v>381</v>
      </c>
      <c r="AA727" s="325" t="s">
        <v>381</v>
      </c>
      <c r="AB727" s="325" t="s">
        <v>381</v>
      </c>
      <c r="AC727" s="325" t="s">
        <v>381</v>
      </c>
      <c r="AD727" s="325" t="s">
        <v>381</v>
      </c>
      <c r="AE727" s="325" t="s">
        <v>381</v>
      </c>
      <c r="AF727" s="325" t="s">
        <v>381</v>
      </c>
      <c r="AG727" s="325" t="s">
        <v>381</v>
      </c>
      <c r="AH727" s="325" t="s">
        <v>381</v>
      </c>
      <c r="AI727" s="325" t="s">
        <v>381</v>
      </c>
      <c r="AJ727" s="325" t="s">
        <v>381</v>
      </c>
      <c r="AK727" s="325" t="s">
        <v>381</v>
      </c>
      <c r="AL727" s="325" t="s">
        <v>381</v>
      </c>
      <c r="AM727" s="325" t="s">
        <v>381</v>
      </c>
      <c r="AN727" s="325" t="s">
        <v>381</v>
      </c>
      <c r="AO727" s="325" t="s">
        <v>381</v>
      </c>
      <c r="AP727" s="325" t="s">
        <v>381</v>
      </c>
      <c r="AQ727" s="325" t="s">
        <v>381</v>
      </c>
      <c r="AR727" s="325" t="s">
        <v>381</v>
      </c>
      <c r="AS727" s="325" t="s">
        <v>381</v>
      </c>
      <c r="AT727" s="325" t="s">
        <v>381</v>
      </c>
    </row>
    <row r="728" spans="1:46">
      <c r="A728" s="446" t="s">
        <v>179</v>
      </c>
      <c r="B728" s="300" t="e">
        <f>C728/D728</f>
        <v>#DIV/0!</v>
      </c>
      <c r="D728" s="333"/>
      <c r="E728" s="323" t="s">
        <v>59</v>
      </c>
      <c r="F728" s="323" t="s">
        <v>59</v>
      </c>
      <c r="G728" s="323" t="s">
        <v>59</v>
      </c>
      <c r="H728" s="323"/>
      <c r="I728" s="323"/>
      <c r="J728" s="323"/>
      <c r="K728" s="323"/>
      <c r="L728" s="325" t="s">
        <v>381</v>
      </c>
      <c r="M728" s="323"/>
      <c r="N728" s="323"/>
      <c r="O728" s="323"/>
      <c r="P728" s="323"/>
      <c r="Q728" s="323"/>
      <c r="R728" s="323"/>
      <c r="S728" s="323"/>
      <c r="T728" s="323"/>
      <c r="U728" s="459" t="s">
        <v>381</v>
      </c>
      <c r="V728" s="326"/>
      <c r="W728" s="323" t="s">
        <v>59</v>
      </c>
      <c r="X728" s="323"/>
      <c r="Y728" s="323"/>
      <c r="Z728" s="323"/>
      <c r="AA728" s="323"/>
      <c r="AB728" s="323"/>
      <c r="AC728" s="323"/>
      <c r="AD728" s="323" t="s">
        <v>59</v>
      </c>
      <c r="AE728" s="323"/>
      <c r="AF728" s="323"/>
      <c r="AG728" s="323" t="s">
        <v>59</v>
      </c>
      <c r="AH728" s="323"/>
      <c r="AI728" s="323"/>
      <c r="AJ728" s="323"/>
      <c r="AK728" s="323"/>
      <c r="AL728" s="323"/>
      <c r="AM728" s="323"/>
      <c r="AN728" s="323" t="s">
        <v>59</v>
      </c>
      <c r="AO728" s="323"/>
      <c r="AP728" s="323"/>
      <c r="AQ728" s="323"/>
      <c r="AR728" s="323" t="s">
        <v>59</v>
      </c>
      <c r="AS728" s="323"/>
      <c r="AT728" s="323" t="s">
        <v>59</v>
      </c>
    </row>
    <row r="729" spans="1:46" ht="27.95" customHeight="1">
      <c r="A729" s="666" t="s">
        <v>605</v>
      </c>
      <c r="B729" s="383"/>
      <c r="C729" s="383"/>
      <c r="D729" s="384"/>
      <c r="E729" s="383"/>
      <c r="F729" s="383"/>
      <c r="G729" s="383"/>
      <c r="H729" s="383"/>
      <c r="I729" s="383"/>
      <c r="J729" s="383"/>
      <c r="K729" s="383"/>
      <c r="L729" s="383"/>
      <c r="M729" s="383"/>
      <c r="N729" s="383"/>
      <c r="O729" s="383"/>
      <c r="P729" s="383"/>
      <c r="Q729" s="383"/>
      <c r="R729" s="383"/>
      <c r="S729" s="383"/>
      <c r="T729" s="383"/>
      <c r="U729" s="383"/>
      <c r="V729" s="384"/>
      <c r="W729" s="383"/>
      <c r="X729" s="383"/>
      <c r="Y729" s="383"/>
      <c r="Z729" s="383"/>
      <c r="AA729" s="383"/>
      <c r="AB729" s="383"/>
      <c r="AC729" s="383"/>
      <c r="AD729" s="383"/>
      <c r="AE729" s="386"/>
      <c r="AF729" s="383"/>
      <c r="AG729" s="383"/>
      <c r="AH729" s="383"/>
      <c r="AI729" s="383"/>
      <c r="AJ729" s="383"/>
      <c r="AK729" s="383"/>
      <c r="AL729" s="383"/>
      <c r="AM729" s="383"/>
      <c r="AN729" s="383"/>
      <c r="AO729" s="383"/>
      <c r="AP729" s="383"/>
      <c r="AQ729" s="383"/>
      <c r="AR729" s="383"/>
      <c r="AS729" s="383"/>
      <c r="AT729" s="383"/>
    </row>
    <row r="730" spans="1:46" ht="15">
      <c r="A730" s="446" t="s">
        <v>326</v>
      </c>
      <c r="B730" s="300">
        <f>C730/D730</f>
        <v>0.2857142857142857</v>
      </c>
      <c r="C730" s="325">
        <f>COUNTIF(E730:AT730,"Yes")</f>
        <v>2</v>
      </c>
      <c r="D730" s="388">
        <f>SUM(C730:C733)</f>
        <v>7</v>
      </c>
      <c r="E730" s="323" t="s">
        <v>381</v>
      </c>
      <c r="F730" s="325" t="s">
        <v>381</v>
      </c>
      <c r="G730" s="325" t="s">
        <v>381</v>
      </c>
      <c r="H730" s="325" t="s">
        <v>381</v>
      </c>
      <c r="I730" s="325" t="s">
        <v>381</v>
      </c>
      <c r="J730" s="325" t="s">
        <v>381</v>
      </c>
      <c r="K730" s="325" t="s">
        <v>381</v>
      </c>
      <c r="L730" s="459" t="s">
        <v>52</v>
      </c>
      <c r="M730" s="325" t="s">
        <v>381</v>
      </c>
      <c r="N730" s="325" t="s">
        <v>381</v>
      </c>
      <c r="O730" s="325" t="s">
        <v>381</v>
      </c>
      <c r="P730" s="325" t="s">
        <v>381</v>
      </c>
      <c r="Q730" s="325" t="s">
        <v>52</v>
      </c>
      <c r="R730" s="325" t="s">
        <v>381</v>
      </c>
      <c r="S730" s="325" t="s">
        <v>381</v>
      </c>
      <c r="T730" s="325" t="s">
        <v>381</v>
      </c>
      <c r="U730" s="459" t="s">
        <v>381</v>
      </c>
      <c r="V730" s="333" t="s">
        <v>381</v>
      </c>
      <c r="W730" s="323" t="s">
        <v>381</v>
      </c>
      <c r="X730" s="325" t="s">
        <v>381</v>
      </c>
      <c r="Y730" s="325" t="s">
        <v>381</v>
      </c>
      <c r="Z730" s="325" t="s">
        <v>381</v>
      </c>
      <c r="AA730" s="325" t="s">
        <v>381</v>
      </c>
      <c r="AB730" s="325" t="s">
        <v>381</v>
      </c>
      <c r="AC730" s="325" t="s">
        <v>381</v>
      </c>
      <c r="AD730" s="325" t="s">
        <v>381</v>
      </c>
      <c r="AE730" s="325" t="s">
        <v>381</v>
      </c>
      <c r="AF730" s="325" t="s">
        <v>381</v>
      </c>
      <c r="AG730" s="325" t="s">
        <v>381</v>
      </c>
      <c r="AH730" s="325" t="s">
        <v>381</v>
      </c>
      <c r="AI730" s="325" t="s">
        <v>381</v>
      </c>
      <c r="AJ730" s="325" t="s">
        <v>381</v>
      </c>
      <c r="AK730" s="325" t="s">
        <v>381</v>
      </c>
      <c r="AL730" s="325" t="s">
        <v>381</v>
      </c>
      <c r="AM730" s="325" t="s">
        <v>381</v>
      </c>
      <c r="AN730" s="325" t="s">
        <v>381</v>
      </c>
      <c r="AO730" s="325" t="s">
        <v>381</v>
      </c>
      <c r="AP730" s="325" t="s">
        <v>381</v>
      </c>
      <c r="AQ730" s="325" t="s">
        <v>381</v>
      </c>
      <c r="AR730" s="325" t="s">
        <v>381</v>
      </c>
      <c r="AS730" s="325" t="s">
        <v>381</v>
      </c>
      <c r="AT730" s="325" t="s">
        <v>381</v>
      </c>
    </row>
    <row r="731" spans="1:46" ht="15">
      <c r="A731" s="446" t="s">
        <v>327</v>
      </c>
      <c r="B731" s="300">
        <f>C731/D731</f>
        <v>0</v>
      </c>
      <c r="C731" s="325">
        <f>COUNTIF(E731:AT731,"Yes")</f>
        <v>0</v>
      </c>
      <c r="D731" s="388">
        <f>SUM(C730:C733)</f>
        <v>7</v>
      </c>
      <c r="E731" s="323" t="s">
        <v>381</v>
      </c>
      <c r="F731" s="325" t="s">
        <v>381</v>
      </c>
      <c r="G731" s="325" t="s">
        <v>381</v>
      </c>
      <c r="H731" s="325" t="s">
        <v>381</v>
      </c>
      <c r="I731" s="325" t="s">
        <v>381</v>
      </c>
      <c r="J731" s="325" t="s">
        <v>381</v>
      </c>
      <c r="K731" s="325" t="s">
        <v>381</v>
      </c>
      <c r="L731" s="459" t="s">
        <v>381</v>
      </c>
      <c r="M731" s="325" t="s">
        <v>381</v>
      </c>
      <c r="N731" s="325" t="s">
        <v>381</v>
      </c>
      <c r="O731" s="325" t="s">
        <v>381</v>
      </c>
      <c r="P731" s="325" t="s">
        <v>381</v>
      </c>
      <c r="Q731" s="325" t="s">
        <v>381</v>
      </c>
      <c r="R731" s="325" t="s">
        <v>381</v>
      </c>
      <c r="S731" s="325" t="s">
        <v>381</v>
      </c>
      <c r="T731" s="325" t="s">
        <v>381</v>
      </c>
      <c r="U731" s="459" t="s">
        <v>381</v>
      </c>
      <c r="V731" s="333" t="s">
        <v>381</v>
      </c>
      <c r="W731" s="323" t="s">
        <v>381</v>
      </c>
      <c r="X731" s="325" t="s">
        <v>381</v>
      </c>
      <c r="Y731" s="325" t="s">
        <v>381</v>
      </c>
      <c r="Z731" s="325" t="s">
        <v>381</v>
      </c>
      <c r="AA731" s="325" t="s">
        <v>381</v>
      </c>
      <c r="AB731" s="325" t="s">
        <v>381</v>
      </c>
      <c r="AC731" s="325" t="s">
        <v>381</v>
      </c>
      <c r="AD731" s="325" t="s">
        <v>381</v>
      </c>
      <c r="AE731" s="325" t="s">
        <v>381</v>
      </c>
      <c r="AF731" s="325" t="s">
        <v>381</v>
      </c>
      <c r="AG731" s="325" t="s">
        <v>381</v>
      </c>
      <c r="AH731" s="325" t="s">
        <v>381</v>
      </c>
      <c r="AI731" s="325" t="s">
        <v>381</v>
      </c>
      <c r="AJ731" s="325" t="s">
        <v>381</v>
      </c>
      <c r="AK731" s="325" t="s">
        <v>381</v>
      </c>
      <c r="AL731" s="325" t="s">
        <v>381</v>
      </c>
      <c r="AM731" s="325" t="s">
        <v>381</v>
      </c>
      <c r="AN731" s="325" t="s">
        <v>381</v>
      </c>
      <c r="AO731" s="325" t="s">
        <v>381</v>
      </c>
      <c r="AP731" s="325" t="s">
        <v>381</v>
      </c>
      <c r="AQ731" s="325" t="s">
        <v>381</v>
      </c>
      <c r="AR731" s="325" t="s">
        <v>381</v>
      </c>
      <c r="AS731" s="325" t="s">
        <v>381</v>
      </c>
      <c r="AT731" s="325" t="s">
        <v>381</v>
      </c>
    </row>
    <row r="732" spans="1:46" ht="15">
      <c r="A732" s="446" t="s">
        <v>328</v>
      </c>
      <c r="B732" s="300">
        <f>C732/D732</f>
        <v>0.42857142857142855</v>
      </c>
      <c r="C732" s="325">
        <f>COUNTIF(E732:AT732,"Yes")</f>
        <v>3</v>
      </c>
      <c r="D732" s="388">
        <f>SUM(C730:C733)</f>
        <v>7</v>
      </c>
      <c r="E732" s="323" t="s">
        <v>381</v>
      </c>
      <c r="F732" s="325" t="s">
        <v>381</v>
      </c>
      <c r="G732" s="325" t="s">
        <v>381</v>
      </c>
      <c r="H732" s="325" t="s">
        <v>381</v>
      </c>
      <c r="I732" s="325" t="s">
        <v>381</v>
      </c>
      <c r="J732" s="325" t="s">
        <v>52</v>
      </c>
      <c r="K732" s="325" t="s">
        <v>381</v>
      </c>
      <c r="L732" s="459" t="s">
        <v>381</v>
      </c>
      <c r="M732" s="325" t="s">
        <v>381</v>
      </c>
      <c r="N732" s="325" t="s">
        <v>381</v>
      </c>
      <c r="O732" s="325" t="s">
        <v>52</v>
      </c>
      <c r="P732" s="325" t="s">
        <v>381</v>
      </c>
      <c r="Q732" s="325" t="s">
        <v>381</v>
      </c>
      <c r="R732" s="325" t="s">
        <v>381</v>
      </c>
      <c r="S732" s="325" t="s">
        <v>381</v>
      </c>
      <c r="T732" s="325" t="s">
        <v>381</v>
      </c>
      <c r="U732" s="459" t="s">
        <v>381</v>
      </c>
      <c r="V732" s="333" t="s">
        <v>381</v>
      </c>
      <c r="W732" s="323" t="s">
        <v>381</v>
      </c>
      <c r="X732" s="325" t="s">
        <v>381</v>
      </c>
      <c r="Y732" s="325" t="s">
        <v>381</v>
      </c>
      <c r="Z732" s="325" t="s">
        <v>381</v>
      </c>
      <c r="AA732" s="325" t="s">
        <v>381</v>
      </c>
      <c r="AB732" s="325" t="s">
        <v>381</v>
      </c>
      <c r="AC732" s="325" t="s">
        <v>381</v>
      </c>
      <c r="AD732" s="325" t="s">
        <v>381</v>
      </c>
      <c r="AE732" s="325" t="s">
        <v>381</v>
      </c>
      <c r="AF732" s="325" t="s">
        <v>381</v>
      </c>
      <c r="AG732" s="325" t="s">
        <v>381</v>
      </c>
      <c r="AH732" s="325" t="s">
        <v>381</v>
      </c>
      <c r="AI732" s="325" t="s">
        <v>381</v>
      </c>
      <c r="AJ732" s="325" t="s">
        <v>381</v>
      </c>
      <c r="AK732" s="325" t="s">
        <v>381</v>
      </c>
      <c r="AL732" s="325" t="s">
        <v>381</v>
      </c>
      <c r="AM732" s="325" t="s">
        <v>381</v>
      </c>
      <c r="AN732" s="325" t="s">
        <v>381</v>
      </c>
      <c r="AO732" s="325" t="s">
        <v>52</v>
      </c>
      <c r="AP732" s="325" t="s">
        <v>381</v>
      </c>
      <c r="AQ732" s="325" t="s">
        <v>381</v>
      </c>
      <c r="AR732" s="325" t="s">
        <v>381</v>
      </c>
      <c r="AS732" s="325" t="s">
        <v>381</v>
      </c>
      <c r="AT732" s="325" t="s">
        <v>381</v>
      </c>
    </row>
    <row r="733" spans="1:46" ht="15">
      <c r="A733" s="446" t="s">
        <v>329</v>
      </c>
      <c r="B733" s="300">
        <f>C733/D733</f>
        <v>0.2857142857142857</v>
      </c>
      <c r="C733" s="325">
        <f>COUNTIF(E733:AT733,"Yes")</f>
        <v>2</v>
      </c>
      <c r="D733" s="388">
        <f>SUM(C730:C733)</f>
        <v>7</v>
      </c>
      <c r="E733" s="323" t="s">
        <v>381</v>
      </c>
      <c r="F733" s="325" t="s">
        <v>381</v>
      </c>
      <c r="G733" s="325" t="s">
        <v>381</v>
      </c>
      <c r="H733" s="325" t="s">
        <v>381</v>
      </c>
      <c r="I733" s="325" t="s">
        <v>381</v>
      </c>
      <c r="J733" s="325" t="s">
        <v>381</v>
      </c>
      <c r="K733" s="325" t="s">
        <v>381</v>
      </c>
      <c r="L733" s="459" t="s">
        <v>381</v>
      </c>
      <c r="M733" s="325" t="s">
        <v>52</v>
      </c>
      <c r="N733" s="325" t="s">
        <v>381</v>
      </c>
      <c r="O733" s="325" t="s">
        <v>381</v>
      </c>
      <c r="P733" s="325" t="s">
        <v>381</v>
      </c>
      <c r="Q733" s="325" t="s">
        <v>381</v>
      </c>
      <c r="R733" s="325" t="s">
        <v>381</v>
      </c>
      <c r="S733" s="325" t="s">
        <v>381</v>
      </c>
      <c r="T733" s="325" t="s">
        <v>381</v>
      </c>
      <c r="U733" s="459" t="s">
        <v>381</v>
      </c>
      <c r="V733" s="333" t="s">
        <v>381</v>
      </c>
      <c r="W733" s="323" t="s">
        <v>381</v>
      </c>
      <c r="X733" s="325" t="s">
        <v>381</v>
      </c>
      <c r="Y733" s="325" t="s">
        <v>381</v>
      </c>
      <c r="Z733" s="325" t="s">
        <v>381</v>
      </c>
      <c r="AA733" s="325" t="s">
        <v>381</v>
      </c>
      <c r="AB733" s="325" t="s">
        <v>381</v>
      </c>
      <c r="AC733" s="325" t="s">
        <v>381</v>
      </c>
      <c r="AD733" s="325" t="s">
        <v>381</v>
      </c>
      <c r="AE733" s="325" t="s">
        <v>381</v>
      </c>
      <c r="AF733" s="325" t="s">
        <v>381</v>
      </c>
      <c r="AG733" s="325" t="s">
        <v>381</v>
      </c>
      <c r="AH733" s="325" t="s">
        <v>381</v>
      </c>
      <c r="AI733" s="325" t="s">
        <v>381</v>
      </c>
      <c r="AJ733" s="325" t="s">
        <v>381</v>
      </c>
      <c r="AK733" s="325" t="s">
        <v>381</v>
      </c>
      <c r="AL733" s="325" t="s">
        <v>381</v>
      </c>
      <c r="AM733" s="325" t="s">
        <v>381</v>
      </c>
      <c r="AN733" s="325" t="s">
        <v>381</v>
      </c>
      <c r="AO733" s="325" t="s">
        <v>381</v>
      </c>
      <c r="AP733" s="325" t="s">
        <v>52</v>
      </c>
      <c r="AQ733" s="325" t="s">
        <v>381</v>
      </c>
      <c r="AR733" s="325" t="s">
        <v>381</v>
      </c>
      <c r="AS733" s="325" t="s">
        <v>381</v>
      </c>
      <c r="AT733" s="325" t="s">
        <v>381</v>
      </c>
    </row>
    <row r="734" spans="1:46" ht="15">
      <c r="A734" s="446" t="s">
        <v>155</v>
      </c>
      <c r="B734" s="300" t="e">
        <f t="shared" ref="B734:B735" si="316">C734/D734</f>
        <v>#DIV/0!</v>
      </c>
      <c r="C734" s="325">
        <f>COUNTIF(E734:AT734,"Yes")</f>
        <v>17</v>
      </c>
      <c r="D734" s="388"/>
      <c r="E734" s="325" t="s">
        <v>52</v>
      </c>
      <c r="F734" s="325" t="s">
        <v>381</v>
      </c>
      <c r="G734" s="325" t="s">
        <v>52</v>
      </c>
      <c r="H734" s="325" t="s">
        <v>52</v>
      </c>
      <c r="I734" s="325" t="s">
        <v>381</v>
      </c>
      <c r="J734" s="325" t="s">
        <v>381</v>
      </c>
      <c r="K734" s="325" t="s">
        <v>52</v>
      </c>
      <c r="L734" s="325" t="s">
        <v>381</v>
      </c>
      <c r="M734" s="325" t="s">
        <v>381</v>
      </c>
      <c r="N734" s="325"/>
      <c r="O734" s="325" t="s">
        <v>381</v>
      </c>
      <c r="P734" s="325" t="s">
        <v>52</v>
      </c>
      <c r="Q734" s="325" t="s">
        <v>381</v>
      </c>
      <c r="R734" s="325" t="s">
        <v>381</v>
      </c>
      <c r="S734" s="325" t="s">
        <v>381</v>
      </c>
      <c r="T734" s="325" t="s">
        <v>381</v>
      </c>
      <c r="U734" s="459" t="s">
        <v>381</v>
      </c>
      <c r="V734" s="333" t="s">
        <v>381</v>
      </c>
      <c r="W734" s="323" t="s">
        <v>52</v>
      </c>
      <c r="X734" s="325" t="s">
        <v>52</v>
      </c>
      <c r="Y734" s="325" t="s">
        <v>52</v>
      </c>
      <c r="Z734" s="325" t="s">
        <v>381</v>
      </c>
      <c r="AA734" s="325" t="s">
        <v>381</v>
      </c>
      <c r="AB734" s="325" t="s">
        <v>381</v>
      </c>
      <c r="AC734" s="325" t="s">
        <v>52</v>
      </c>
      <c r="AD734" s="325" t="s">
        <v>52</v>
      </c>
      <c r="AE734" s="325" t="s">
        <v>381</v>
      </c>
      <c r="AF734" s="325" t="s">
        <v>52</v>
      </c>
      <c r="AG734" s="325" t="s">
        <v>52</v>
      </c>
      <c r="AH734" s="325" t="s">
        <v>52</v>
      </c>
      <c r="AI734" s="325" t="s">
        <v>381</v>
      </c>
      <c r="AJ734" s="325" t="s">
        <v>52</v>
      </c>
      <c r="AK734" s="325" t="s">
        <v>381</v>
      </c>
      <c r="AL734" s="325" t="s">
        <v>52</v>
      </c>
      <c r="AM734" s="325" t="s">
        <v>381</v>
      </c>
      <c r="AN734" s="325" t="s">
        <v>381</v>
      </c>
      <c r="AO734" s="325" t="s">
        <v>381</v>
      </c>
      <c r="AP734" s="325" t="s">
        <v>381</v>
      </c>
      <c r="AQ734" s="325" t="s">
        <v>52</v>
      </c>
      <c r="AR734" s="325" t="s">
        <v>381</v>
      </c>
      <c r="AS734" s="325" t="s">
        <v>52</v>
      </c>
      <c r="AT734" s="325" t="s">
        <v>381</v>
      </c>
    </row>
    <row r="735" spans="1:46">
      <c r="A735" s="446" t="s">
        <v>101</v>
      </c>
      <c r="B735" s="300" t="e">
        <f t="shared" si="316"/>
        <v>#DIV/0!</v>
      </c>
      <c r="C735" s="325">
        <f>COUNTIF(E735:AT735,"N/A")</f>
        <v>18</v>
      </c>
      <c r="D735" s="333"/>
      <c r="E735" s="325" t="s">
        <v>381</v>
      </c>
      <c r="F735" s="325" t="s">
        <v>101</v>
      </c>
      <c r="G735" s="325" t="s">
        <v>381</v>
      </c>
      <c r="H735" s="325" t="s">
        <v>381</v>
      </c>
      <c r="I735" s="325" t="s">
        <v>101</v>
      </c>
      <c r="J735" s="325" t="s">
        <v>381</v>
      </c>
      <c r="K735" s="325" t="s">
        <v>381</v>
      </c>
      <c r="L735" s="325" t="s">
        <v>381</v>
      </c>
      <c r="M735" s="325" t="s">
        <v>381</v>
      </c>
      <c r="N735" s="325" t="s">
        <v>101</v>
      </c>
      <c r="O735" s="325" t="s">
        <v>381</v>
      </c>
      <c r="P735" s="325" t="s">
        <v>381</v>
      </c>
      <c r="Q735" s="325" t="s">
        <v>381</v>
      </c>
      <c r="R735" s="325" t="s">
        <v>101</v>
      </c>
      <c r="S735" s="325" t="s">
        <v>101</v>
      </c>
      <c r="T735" s="325" t="s">
        <v>101</v>
      </c>
      <c r="U735" s="459" t="s">
        <v>101</v>
      </c>
      <c r="V735" s="333" t="s">
        <v>101</v>
      </c>
      <c r="W735" s="323" t="s">
        <v>381</v>
      </c>
      <c r="X735" s="325" t="s">
        <v>381</v>
      </c>
      <c r="Y735" s="325" t="s">
        <v>381</v>
      </c>
      <c r="Z735" s="325" t="s">
        <v>101</v>
      </c>
      <c r="AA735" s="325" t="s">
        <v>101</v>
      </c>
      <c r="AB735" s="325" t="s">
        <v>101</v>
      </c>
      <c r="AC735" s="325" t="s">
        <v>381</v>
      </c>
      <c r="AD735" s="325" t="s">
        <v>381</v>
      </c>
      <c r="AE735" s="325" t="s">
        <v>101</v>
      </c>
      <c r="AF735" s="325" t="s">
        <v>381</v>
      </c>
      <c r="AG735" s="325" t="s">
        <v>381</v>
      </c>
      <c r="AH735" s="325" t="s">
        <v>381</v>
      </c>
      <c r="AI735" s="325" t="s">
        <v>101</v>
      </c>
      <c r="AJ735" s="325" t="s">
        <v>381</v>
      </c>
      <c r="AK735" s="325" t="s">
        <v>101</v>
      </c>
      <c r="AL735" s="325" t="s">
        <v>381</v>
      </c>
      <c r="AM735" s="325" t="s">
        <v>101</v>
      </c>
      <c r="AN735" s="325" t="s">
        <v>101</v>
      </c>
      <c r="AO735" s="325" t="s">
        <v>381</v>
      </c>
      <c r="AP735" s="325" t="s">
        <v>381</v>
      </c>
      <c r="AQ735" s="325" t="s">
        <v>381</v>
      </c>
      <c r="AR735" s="325" t="s">
        <v>101</v>
      </c>
      <c r="AS735" s="325" t="s">
        <v>381</v>
      </c>
      <c r="AT735" s="325" t="s">
        <v>101</v>
      </c>
    </row>
    <row r="736" spans="1:46" ht="27" customHeight="1">
      <c r="A736" s="613" t="s">
        <v>606</v>
      </c>
      <c r="B736" s="300">
        <f>C736/D736</f>
        <v>0.48571428571428571</v>
      </c>
      <c r="C736" s="375">
        <f>COUNTIF(E736:AT736,"Yes")</f>
        <v>17</v>
      </c>
      <c r="D736" s="388" cm="1">
        <f t="array" ref="D736">SUM(COUNTIFS(E736:AT736,{"Yes","No"}))</f>
        <v>35</v>
      </c>
      <c r="E736" s="325" t="s">
        <v>302</v>
      </c>
      <c r="F736" s="278" t="s">
        <v>59</v>
      </c>
      <c r="G736" s="325" t="s">
        <v>302</v>
      </c>
      <c r="H736" s="286" t="s">
        <v>52</v>
      </c>
      <c r="I736" s="325" t="s">
        <v>53</v>
      </c>
      <c r="J736" s="286" t="s">
        <v>52</v>
      </c>
      <c r="K736" s="286" t="s">
        <v>52</v>
      </c>
      <c r="L736" s="298" t="s">
        <v>52</v>
      </c>
      <c r="M736" s="286" t="s">
        <v>52</v>
      </c>
      <c r="N736" s="325" t="s">
        <v>53</v>
      </c>
      <c r="O736" s="286" t="s">
        <v>52</v>
      </c>
      <c r="P736" s="325" t="s">
        <v>53</v>
      </c>
      <c r="Q736" s="325" t="s">
        <v>52</v>
      </c>
      <c r="R736" s="325" t="s">
        <v>53</v>
      </c>
      <c r="S736" s="325" t="s">
        <v>53</v>
      </c>
      <c r="T736" s="286" t="s">
        <v>52</v>
      </c>
      <c r="U736" s="298" t="s">
        <v>52</v>
      </c>
      <c r="V736" s="333" t="s">
        <v>53</v>
      </c>
      <c r="W736" s="323" t="s">
        <v>53</v>
      </c>
      <c r="X736" s="325" t="s">
        <v>52</v>
      </c>
      <c r="Y736" s="325" t="s">
        <v>53</v>
      </c>
      <c r="Z736" s="325" t="s">
        <v>53</v>
      </c>
      <c r="AA736" s="278" t="s">
        <v>53</v>
      </c>
      <c r="AB736" s="325" t="s">
        <v>53</v>
      </c>
      <c r="AC736" s="286" t="s">
        <v>52</v>
      </c>
      <c r="AD736" s="325" t="s">
        <v>59</v>
      </c>
      <c r="AE736" s="331" t="s">
        <v>53</v>
      </c>
      <c r="AF736" s="325" t="s">
        <v>52</v>
      </c>
      <c r="AG736" s="325" t="s">
        <v>302</v>
      </c>
      <c r="AH736" s="325" t="s">
        <v>52</v>
      </c>
      <c r="AI736" s="325" t="s">
        <v>53</v>
      </c>
      <c r="AJ736" s="325" t="s">
        <v>302</v>
      </c>
      <c r="AK736" s="325" t="s">
        <v>53</v>
      </c>
      <c r="AL736" s="286" t="s">
        <v>52</v>
      </c>
      <c r="AM736" s="325" t="s">
        <v>53</v>
      </c>
      <c r="AN736" s="325" t="s">
        <v>58</v>
      </c>
      <c r="AO736" s="325" t="s">
        <v>52</v>
      </c>
      <c r="AP736" s="286" t="s">
        <v>52</v>
      </c>
      <c r="AQ736" s="325" t="s">
        <v>52</v>
      </c>
      <c r="AR736" s="325" t="s">
        <v>53</v>
      </c>
      <c r="AS736" s="325" t="s">
        <v>53</v>
      </c>
      <c r="AT736" s="325" t="s">
        <v>53</v>
      </c>
    </row>
    <row r="737" spans="1:46" ht="35.25" customHeight="1">
      <c r="A737" s="666" t="s">
        <v>607</v>
      </c>
      <c r="B737" s="520"/>
      <c r="C737" s="432"/>
      <c r="D737" s="433"/>
      <c r="E737" s="432"/>
      <c r="F737" s="432"/>
      <c r="G737" s="432"/>
      <c r="H737" s="432"/>
      <c r="I737" s="432"/>
      <c r="J737" s="432"/>
      <c r="K737" s="432"/>
      <c r="L737" s="432"/>
      <c r="M737" s="432"/>
      <c r="N737" s="432"/>
      <c r="O737" s="432"/>
      <c r="P737" s="432"/>
      <c r="Q737" s="432"/>
      <c r="R737" s="432"/>
      <c r="S737" s="432"/>
      <c r="T737" s="432"/>
      <c r="U737" s="432"/>
      <c r="V737" s="433"/>
      <c r="W737" s="432"/>
      <c r="X737" s="432"/>
      <c r="Y737" s="432"/>
      <c r="Z737" s="432"/>
      <c r="AA737" s="432"/>
      <c r="AB737" s="432"/>
      <c r="AC737" s="432"/>
      <c r="AD737" s="432"/>
      <c r="AE737" s="434"/>
      <c r="AF737" s="432"/>
      <c r="AG737" s="432"/>
      <c r="AH737" s="432"/>
      <c r="AI737" s="432"/>
      <c r="AJ737" s="432"/>
      <c r="AK737" s="432"/>
      <c r="AL737" s="432"/>
      <c r="AM737" s="432"/>
      <c r="AN737" s="432"/>
      <c r="AO737" s="432"/>
      <c r="AP737" s="432"/>
      <c r="AQ737" s="432"/>
      <c r="AR737" s="432"/>
      <c r="AS737" s="432"/>
      <c r="AT737" s="432"/>
    </row>
    <row r="738" spans="1:46" ht="21.75" customHeight="1">
      <c r="A738" s="617" t="s">
        <v>147</v>
      </c>
      <c r="B738" s="443"/>
      <c r="C738" s="443"/>
      <c r="D738" s="444"/>
      <c r="E738" s="443"/>
      <c r="F738" s="443"/>
      <c r="G738" s="443"/>
      <c r="H738" s="443"/>
      <c r="I738" s="443"/>
      <c r="J738" s="443"/>
      <c r="K738" s="443"/>
      <c r="L738" s="443"/>
      <c r="M738" s="443"/>
      <c r="N738" s="443"/>
      <c r="O738" s="443"/>
      <c r="P738" s="443"/>
      <c r="Q738" s="443"/>
      <c r="R738" s="443"/>
      <c r="S738" s="443"/>
      <c r="T738" s="443"/>
      <c r="U738" s="443"/>
      <c r="V738" s="444"/>
      <c r="W738" s="443"/>
      <c r="X738" s="443"/>
      <c r="Y738" s="443"/>
      <c r="Z738" s="443"/>
      <c r="AA738" s="443"/>
      <c r="AB738" s="443"/>
      <c r="AC738" s="443"/>
      <c r="AD738" s="443"/>
      <c r="AE738" s="445"/>
      <c r="AF738" s="443"/>
      <c r="AG738" s="443"/>
      <c r="AH738" s="443"/>
      <c r="AI738" s="443"/>
      <c r="AJ738" s="443"/>
      <c r="AK738" s="443"/>
      <c r="AL738" s="443"/>
      <c r="AM738" s="443"/>
      <c r="AN738" s="443"/>
      <c r="AO738" s="443"/>
      <c r="AP738" s="443"/>
      <c r="AQ738" s="443"/>
      <c r="AR738" s="443"/>
      <c r="AS738" s="443"/>
      <c r="AT738" s="443"/>
    </row>
    <row r="739" spans="1:46" ht="15">
      <c r="A739" s="446" t="s">
        <v>334</v>
      </c>
      <c r="B739" s="300">
        <f>C739/D739</f>
        <v>0.31578947368421051</v>
      </c>
      <c r="C739" s="325">
        <f>COUNTIF(E739:AT739,"Yes")</f>
        <v>12</v>
      </c>
      <c r="D739" s="388">
        <f>SUM($C$739:$C$742)</f>
        <v>38</v>
      </c>
      <c r="E739" s="323" t="s">
        <v>52</v>
      </c>
      <c r="F739" s="325" t="s">
        <v>381</v>
      </c>
      <c r="G739" s="325" t="s">
        <v>381</v>
      </c>
      <c r="H739" s="325" t="s">
        <v>381</v>
      </c>
      <c r="I739" s="325" t="s">
        <v>52</v>
      </c>
      <c r="J739" s="325" t="s">
        <v>381</v>
      </c>
      <c r="K739" s="325" t="s">
        <v>52</v>
      </c>
      <c r="L739" s="459" t="s">
        <v>381</v>
      </c>
      <c r="M739" s="325" t="s">
        <v>381</v>
      </c>
      <c r="N739" s="325" t="s">
        <v>381</v>
      </c>
      <c r="O739" s="325" t="s">
        <v>381</v>
      </c>
      <c r="P739" s="325" t="s">
        <v>381</v>
      </c>
      <c r="Q739" s="325" t="s">
        <v>52</v>
      </c>
      <c r="R739" s="325" t="s">
        <v>381</v>
      </c>
      <c r="S739" s="325" t="s">
        <v>381</v>
      </c>
      <c r="T739" s="325" t="s">
        <v>52</v>
      </c>
      <c r="U739" s="459" t="s">
        <v>381</v>
      </c>
      <c r="V739" s="333" t="s">
        <v>52</v>
      </c>
      <c r="W739" s="323" t="s">
        <v>52</v>
      </c>
      <c r="X739" s="325" t="s">
        <v>381</v>
      </c>
      <c r="Y739" s="325" t="s">
        <v>381</v>
      </c>
      <c r="Z739" s="325" t="s">
        <v>381</v>
      </c>
      <c r="AA739" s="325" t="s">
        <v>381</v>
      </c>
      <c r="AB739" s="325" t="s">
        <v>381</v>
      </c>
      <c r="AC739" s="325" t="s">
        <v>381</v>
      </c>
      <c r="AD739" s="325" t="s">
        <v>381</v>
      </c>
      <c r="AE739" s="325" t="s">
        <v>381</v>
      </c>
      <c r="AF739" s="325" t="s">
        <v>381</v>
      </c>
      <c r="AG739" s="325" t="s">
        <v>52</v>
      </c>
      <c r="AH739" s="325" t="s">
        <v>381</v>
      </c>
      <c r="AI739" s="325" t="s">
        <v>381</v>
      </c>
      <c r="AJ739" s="325" t="s">
        <v>381</v>
      </c>
      <c r="AK739" s="325" t="s">
        <v>381</v>
      </c>
      <c r="AL739" s="325" t="s">
        <v>381</v>
      </c>
      <c r="AM739" s="325" t="s">
        <v>381</v>
      </c>
      <c r="AN739" s="325" t="s">
        <v>381</v>
      </c>
      <c r="AO739" s="325" t="s">
        <v>52</v>
      </c>
      <c r="AP739" s="325" t="s">
        <v>381</v>
      </c>
      <c r="AQ739" s="325" t="s">
        <v>52</v>
      </c>
      <c r="AR739" s="325" t="s">
        <v>381</v>
      </c>
      <c r="AS739" s="325" t="s">
        <v>52</v>
      </c>
      <c r="AT739" s="325" t="s">
        <v>52</v>
      </c>
    </row>
    <row r="740" spans="1:46" ht="15">
      <c r="A740" s="446" t="s">
        <v>335</v>
      </c>
      <c r="B740" s="300">
        <f>C740/D740</f>
        <v>0.10526315789473684</v>
      </c>
      <c r="C740" s="325">
        <f>COUNTIF(E740:AT740,"Yes")</f>
        <v>4</v>
      </c>
      <c r="D740" s="388">
        <f>SUM($C$739:$C$742)</f>
        <v>38</v>
      </c>
      <c r="E740" s="323" t="s">
        <v>381</v>
      </c>
      <c r="F740" s="325" t="s">
        <v>381</v>
      </c>
      <c r="G740" s="325" t="s">
        <v>381</v>
      </c>
      <c r="H740" s="325" t="s">
        <v>381</v>
      </c>
      <c r="I740" s="325" t="s">
        <v>381</v>
      </c>
      <c r="J740" s="325" t="s">
        <v>381</v>
      </c>
      <c r="K740" s="325" t="s">
        <v>381</v>
      </c>
      <c r="L740" s="459" t="s">
        <v>381</v>
      </c>
      <c r="M740" s="325" t="s">
        <v>381</v>
      </c>
      <c r="N740" s="325" t="s">
        <v>52</v>
      </c>
      <c r="O740" s="325" t="s">
        <v>381</v>
      </c>
      <c r="P740" s="325" t="s">
        <v>52</v>
      </c>
      <c r="Q740" s="325" t="s">
        <v>381</v>
      </c>
      <c r="R740" s="325" t="s">
        <v>381</v>
      </c>
      <c r="S740" s="325" t="s">
        <v>381</v>
      </c>
      <c r="T740" s="325" t="s">
        <v>381</v>
      </c>
      <c r="U740" s="459" t="s">
        <v>381</v>
      </c>
      <c r="V740" s="333" t="s">
        <v>381</v>
      </c>
      <c r="W740" s="323" t="s">
        <v>381</v>
      </c>
      <c r="X740" s="325" t="s">
        <v>381</v>
      </c>
      <c r="Y740" s="325" t="s">
        <v>381</v>
      </c>
      <c r="Z740" s="325" t="s">
        <v>381</v>
      </c>
      <c r="AA740" s="325" t="s">
        <v>381</v>
      </c>
      <c r="AB740" s="325" t="s">
        <v>381</v>
      </c>
      <c r="AC740" s="325" t="s">
        <v>381</v>
      </c>
      <c r="AD740" s="325" t="s">
        <v>381</v>
      </c>
      <c r="AE740" s="325" t="s">
        <v>381</v>
      </c>
      <c r="AF740" s="325" t="s">
        <v>381</v>
      </c>
      <c r="AG740" s="325" t="s">
        <v>381</v>
      </c>
      <c r="AH740" s="325" t="s">
        <v>52</v>
      </c>
      <c r="AI740" s="325" t="s">
        <v>381</v>
      </c>
      <c r="AJ740" s="325" t="s">
        <v>52</v>
      </c>
      <c r="AK740" s="325" t="s">
        <v>381</v>
      </c>
      <c r="AL740" s="325" t="s">
        <v>381</v>
      </c>
      <c r="AM740" s="325" t="s">
        <v>381</v>
      </c>
      <c r="AN740" s="325" t="s">
        <v>381</v>
      </c>
      <c r="AO740" s="325" t="s">
        <v>381</v>
      </c>
      <c r="AP740" s="325" t="s">
        <v>381</v>
      </c>
      <c r="AQ740" s="325" t="s">
        <v>381</v>
      </c>
      <c r="AR740" s="325" t="s">
        <v>381</v>
      </c>
      <c r="AS740" s="325" t="s">
        <v>381</v>
      </c>
      <c r="AT740" s="325" t="s">
        <v>381</v>
      </c>
    </row>
    <row r="741" spans="1:46" ht="15">
      <c r="A741" s="446" t="s">
        <v>336</v>
      </c>
      <c r="B741" s="300">
        <f>C741/D741</f>
        <v>0.52631578947368418</v>
      </c>
      <c r="C741" s="325">
        <f>COUNTIF(E741:AT741,"Yes")</f>
        <v>20</v>
      </c>
      <c r="D741" s="388">
        <f>SUM($C$739:$C$742)</f>
        <v>38</v>
      </c>
      <c r="E741" s="323" t="s">
        <v>381</v>
      </c>
      <c r="F741" s="325" t="s">
        <v>381</v>
      </c>
      <c r="G741" s="325" t="s">
        <v>381</v>
      </c>
      <c r="H741" s="325" t="s">
        <v>52</v>
      </c>
      <c r="I741" s="325" t="s">
        <v>381</v>
      </c>
      <c r="J741" s="325" t="s">
        <v>52</v>
      </c>
      <c r="K741" s="325" t="s">
        <v>381</v>
      </c>
      <c r="L741" s="459" t="s">
        <v>52</v>
      </c>
      <c r="M741" s="325" t="s">
        <v>52</v>
      </c>
      <c r="N741" s="325" t="s">
        <v>381</v>
      </c>
      <c r="O741" s="325" t="s">
        <v>52</v>
      </c>
      <c r="P741" s="325" t="s">
        <v>381</v>
      </c>
      <c r="Q741" s="325" t="s">
        <v>381</v>
      </c>
      <c r="R741" s="325" t="s">
        <v>52</v>
      </c>
      <c r="S741" s="325" t="s">
        <v>52</v>
      </c>
      <c r="T741" s="325" t="s">
        <v>381</v>
      </c>
      <c r="U741" s="459" t="s">
        <v>381</v>
      </c>
      <c r="V741" s="333" t="s">
        <v>381</v>
      </c>
      <c r="W741" s="323" t="s">
        <v>381</v>
      </c>
      <c r="X741" s="325" t="s">
        <v>52</v>
      </c>
      <c r="Y741" s="325" t="s">
        <v>52</v>
      </c>
      <c r="Z741" s="325" t="s">
        <v>52</v>
      </c>
      <c r="AA741" s="325" t="s">
        <v>52</v>
      </c>
      <c r="AB741" s="325" t="s">
        <v>52</v>
      </c>
      <c r="AC741" s="325" t="s">
        <v>52</v>
      </c>
      <c r="AD741" s="325" t="s">
        <v>381</v>
      </c>
      <c r="AE741" s="325" t="s">
        <v>52</v>
      </c>
      <c r="AF741" s="325" t="s">
        <v>52</v>
      </c>
      <c r="AG741" s="325" t="s">
        <v>381</v>
      </c>
      <c r="AH741" s="325" t="s">
        <v>381</v>
      </c>
      <c r="AI741" s="325" t="s">
        <v>52</v>
      </c>
      <c r="AJ741" s="325" t="s">
        <v>381</v>
      </c>
      <c r="AK741" s="325" t="s">
        <v>52</v>
      </c>
      <c r="AL741" s="325" t="s">
        <v>52</v>
      </c>
      <c r="AM741" s="325" t="s">
        <v>52</v>
      </c>
      <c r="AN741" s="325" t="s">
        <v>381</v>
      </c>
      <c r="AO741" s="325" t="s">
        <v>381</v>
      </c>
      <c r="AP741" s="325" t="s">
        <v>381</v>
      </c>
      <c r="AQ741" s="325" t="s">
        <v>381</v>
      </c>
      <c r="AR741" s="325" t="s">
        <v>52</v>
      </c>
      <c r="AS741" s="325" t="s">
        <v>381</v>
      </c>
      <c r="AT741" s="325" t="s">
        <v>381</v>
      </c>
    </row>
    <row r="742" spans="1:46" ht="14.25" customHeight="1">
      <c r="A742" s="446" t="s">
        <v>337</v>
      </c>
      <c r="B742" s="300">
        <f>C742/D742</f>
        <v>5.2631578947368418E-2</v>
      </c>
      <c r="C742" s="325">
        <f>COUNTIF(E742:AT742,"Yes")</f>
        <v>2</v>
      </c>
      <c r="D742" s="388">
        <f>SUM($C$739:$C$742)</f>
        <v>38</v>
      </c>
      <c r="E742" s="323" t="s">
        <v>381</v>
      </c>
      <c r="F742" s="325" t="s">
        <v>381</v>
      </c>
      <c r="G742" s="325" t="s">
        <v>381</v>
      </c>
      <c r="H742" s="325" t="s">
        <v>381</v>
      </c>
      <c r="I742" s="325" t="s">
        <v>381</v>
      </c>
      <c r="J742" s="325" t="s">
        <v>381</v>
      </c>
      <c r="K742" s="325" t="s">
        <v>381</v>
      </c>
      <c r="L742" s="459" t="s">
        <v>381</v>
      </c>
      <c r="M742" s="325" t="s">
        <v>381</v>
      </c>
      <c r="N742" s="325" t="s">
        <v>381</v>
      </c>
      <c r="O742" s="325" t="s">
        <v>381</v>
      </c>
      <c r="P742" s="325" t="s">
        <v>381</v>
      </c>
      <c r="Q742" s="325" t="s">
        <v>381</v>
      </c>
      <c r="R742" s="325" t="s">
        <v>381</v>
      </c>
      <c r="S742" s="325" t="s">
        <v>381</v>
      </c>
      <c r="T742" s="325" t="s">
        <v>381</v>
      </c>
      <c r="U742" s="459" t="s">
        <v>52</v>
      </c>
      <c r="V742" s="333" t="s">
        <v>381</v>
      </c>
      <c r="W742" s="323" t="s">
        <v>381</v>
      </c>
      <c r="X742" s="325" t="s">
        <v>381</v>
      </c>
      <c r="Y742" s="325" t="s">
        <v>381</v>
      </c>
      <c r="Z742" s="325" t="s">
        <v>381</v>
      </c>
      <c r="AA742" s="325" t="s">
        <v>381</v>
      </c>
      <c r="AB742" s="325" t="s">
        <v>381</v>
      </c>
      <c r="AC742" s="325" t="s">
        <v>381</v>
      </c>
      <c r="AD742" s="325" t="s">
        <v>381</v>
      </c>
      <c r="AE742" s="325" t="s">
        <v>381</v>
      </c>
      <c r="AF742" s="325" t="s">
        <v>381</v>
      </c>
      <c r="AG742" s="325" t="s">
        <v>381</v>
      </c>
      <c r="AH742" s="325" t="s">
        <v>381</v>
      </c>
      <c r="AI742" s="325" t="s">
        <v>381</v>
      </c>
      <c r="AJ742" s="325" t="s">
        <v>381</v>
      </c>
      <c r="AK742" s="325" t="s">
        <v>381</v>
      </c>
      <c r="AL742" s="325" t="s">
        <v>381</v>
      </c>
      <c r="AM742" s="325" t="s">
        <v>381</v>
      </c>
      <c r="AN742" s="325" t="s">
        <v>52</v>
      </c>
      <c r="AO742" s="325" t="s">
        <v>381</v>
      </c>
      <c r="AP742" s="325" t="s">
        <v>381</v>
      </c>
      <c r="AQ742" s="325" t="s">
        <v>381</v>
      </c>
      <c r="AR742" s="325" t="s">
        <v>381</v>
      </c>
      <c r="AS742" s="325" t="s">
        <v>381</v>
      </c>
      <c r="AT742" s="325" t="s">
        <v>381</v>
      </c>
    </row>
    <row r="743" spans="1:46" ht="15">
      <c r="A743" s="618" t="s">
        <v>338</v>
      </c>
      <c r="B743" s="535"/>
      <c r="C743" s="535"/>
      <c r="D743" s="536"/>
      <c r="E743" s="535"/>
      <c r="F743" s="535"/>
      <c r="G743" s="535"/>
      <c r="H743" s="535"/>
      <c r="I743" s="535"/>
      <c r="J743" s="535"/>
      <c r="K743" s="535"/>
      <c r="L743" s="535"/>
      <c r="M743" s="535"/>
      <c r="N743" s="535"/>
      <c r="O743" s="535"/>
      <c r="P743" s="535"/>
      <c r="Q743" s="535"/>
      <c r="R743" s="535"/>
      <c r="S743" s="535"/>
      <c r="T743" s="535"/>
      <c r="U743" s="535"/>
      <c r="V743" s="536"/>
      <c r="W743" s="535"/>
      <c r="X743" s="535"/>
      <c r="Y743" s="535"/>
      <c r="Z743" s="535"/>
      <c r="AA743" s="535"/>
      <c r="AB743" s="535"/>
      <c r="AC743" s="535"/>
      <c r="AD743" s="535"/>
      <c r="AE743" s="537"/>
      <c r="AF743" s="535"/>
      <c r="AG743" s="535"/>
      <c r="AH743" s="535"/>
      <c r="AI743" s="535"/>
      <c r="AJ743" s="535"/>
      <c r="AK743" s="535"/>
      <c r="AL743" s="535"/>
      <c r="AM743" s="535"/>
      <c r="AN743" s="535"/>
      <c r="AO743" s="535"/>
      <c r="AP743" s="535"/>
      <c r="AQ743" s="535"/>
      <c r="AR743" s="535"/>
      <c r="AS743" s="535"/>
      <c r="AT743" s="535"/>
    </row>
    <row r="744" spans="1:46" ht="15">
      <c r="A744" s="446" t="s">
        <v>334</v>
      </c>
      <c r="B744" s="300">
        <f>C744/D744</f>
        <v>0.28205128205128205</v>
      </c>
      <c r="C744" s="325">
        <f>COUNTIF(E744:AT744,"Yes")</f>
        <v>11</v>
      </c>
      <c r="D744" s="388">
        <f>SUM($C$744:$C$747)</f>
        <v>39</v>
      </c>
      <c r="E744" s="323" t="s">
        <v>381</v>
      </c>
      <c r="F744" s="325" t="s">
        <v>52</v>
      </c>
      <c r="G744" s="325" t="s">
        <v>381</v>
      </c>
      <c r="H744" s="325" t="s">
        <v>381</v>
      </c>
      <c r="I744" s="325" t="s">
        <v>52</v>
      </c>
      <c r="J744" s="325" t="s">
        <v>381</v>
      </c>
      <c r="K744" s="325" t="s">
        <v>52</v>
      </c>
      <c r="L744" s="459" t="s">
        <v>381</v>
      </c>
      <c r="M744" s="325" t="s">
        <v>381</v>
      </c>
      <c r="N744" s="325" t="s">
        <v>381</v>
      </c>
      <c r="O744" s="325" t="s">
        <v>381</v>
      </c>
      <c r="P744" s="325" t="s">
        <v>381</v>
      </c>
      <c r="Q744" s="325" t="s">
        <v>52</v>
      </c>
      <c r="R744" s="325" t="s">
        <v>381</v>
      </c>
      <c r="S744" s="325" t="s">
        <v>381</v>
      </c>
      <c r="T744" s="325" t="s">
        <v>52</v>
      </c>
      <c r="U744" s="459" t="s">
        <v>381</v>
      </c>
      <c r="V744" s="333" t="s">
        <v>381</v>
      </c>
      <c r="W744" s="323" t="s">
        <v>52</v>
      </c>
      <c r="X744" s="325" t="s">
        <v>381</v>
      </c>
      <c r="Y744" s="325" t="s">
        <v>381</v>
      </c>
      <c r="Z744" s="325" t="s">
        <v>381</v>
      </c>
      <c r="AA744" s="325" t="s">
        <v>381</v>
      </c>
      <c r="AB744" s="325" t="s">
        <v>381</v>
      </c>
      <c r="AC744" s="325" t="s">
        <v>381</v>
      </c>
      <c r="AD744" s="325" t="s">
        <v>381</v>
      </c>
      <c r="AE744" s="325" t="s">
        <v>381</v>
      </c>
      <c r="AF744" s="325" t="s">
        <v>381</v>
      </c>
      <c r="AG744" s="325" t="s">
        <v>52</v>
      </c>
      <c r="AH744" s="325" t="s">
        <v>381</v>
      </c>
      <c r="AI744" s="325" t="s">
        <v>381</v>
      </c>
      <c r="AJ744" s="325" t="s">
        <v>381</v>
      </c>
      <c r="AK744" s="325" t="s">
        <v>381</v>
      </c>
      <c r="AL744" s="325" t="s">
        <v>381</v>
      </c>
      <c r="AM744" s="325" t="s">
        <v>381</v>
      </c>
      <c r="AN744" s="325" t="s">
        <v>381</v>
      </c>
      <c r="AO744" s="325" t="s">
        <v>52</v>
      </c>
      <c r="AP744" s="325" t="s">
        <v>381</v>
      </c>
      <c r="AQ744" s="325" t="s">
        <v>52</v>
      </c>
      <c r="AR744" s="325" t="s">
        <v>381</v>
      </c>
      <c r="AS744" s="325" t="s">
        <v>52</v>
      </c>
      <c r="AT744" s="325" t="s">
        <v>52</v>
      </c>
    </row>
    <row r="745" spans="1:46" ht="15">
      <c r="A745" s="446" t="s">
        <v>335</v>
      </c>
      <c r="B745" s="300">
        <f>C745/D745</f>
        <v>0.12820512820512819</v>
      </c>
      <c r="C745" s="325">
        <f>COUNTIF(E745:AT745,"Yes")</f>
        <v>5</v>
      </c>
      <c r="D745" s="388">
        <f>SUM($C$744:$C$747)</f>
        <v>39</v>
      </c>
      <c r="E745" s="323" t="s">
        <v>52</v>
      </c>
      <c r="F745" s="325" t="s">
        <v>381</v>
      </c>
      <c r="G745" s="325" t="s">
        <v>381</v>
      </c>
      <c r="H745" s="325" t="s">
        <v>381</v>
      </c>
      <c r="I745" s="325" t="s">
        <v>381</v>
      </c>
      <c r="J745" s="325" t="s">
        <v>381</v>
      </c>
      <c r="K745" s="325" t="s">
        <v>381</v>
      </c>
      <c r="L745" s="459" t="s">
        <v>381</v>
      </c>
      <c r="M745" s="325" t="s">
        <v>381</v>
      </c>
      <c r="N745" s="325" t="s">
        <v>52</v>
      </c>
      <c r="O745" s="325" t="s">
        <v>381</v>
      </c>
      <c r="P745" s="325" t="s">
        <v>52</v>
      </c>
      <c r="Q745" s="325" t="s">
        <v>381</v>
      </c>
      <c r="R745" s="325" t="s">
        <v>381</v>
      </c>
      <c r="S745" s="325" t="s">
        <v>381</v>
      </c>
      <c r="T745" s="325" t="s">
        <v>381</v>
      </c>
      <c r="U745" s="459" t="s">
        <v>381</v>
      </c>
      <c r="V745" s="333" t="s">
        <v>381</v>
      </c>
      <c r="W745" s="323" t="s">
        <v>381</v>
      </c>
      <c r="X745" s="325" t="s">
        <v>381</v>
      </c>
      <c r="Y745" s="325" t="s">
        <v>381</v>
      </c>
      <c r="Z745" s="325" t="s">
        <v>381</v>
      </c>
      <c r="AA745" s="325" t="s">
        <v>381</v>
      </c>
      <c r="AB745" s="325" t="s">
        <v>381</v>
      </c>
      <c r="AC745" s="325" t="s">
        <v>381</v>
      </c>
      <c r="AD745" s="325" t="s">
        <v>381</v>
      </c>
      <c r="AE745" s="325" t="s">
        <v>381</v>
      </c>
      <c r="AF745" s="325" t="s">
        <v>381</v>
      </c>
      <c r="AG745" s="325" t="s">
        <v>381</v>
      </c>
      <c r="AH745" s="325" t="s">
        <v>52</v>
      </c>
      <c r="AI745" s="325" t="s">
        <v>381</v>
      </c>
      <c r="AJ745" s="325" t="s">
        <v>52</v>
      </c>
      <c r="AK745" s="325" t="s">
        <v>381</v>
      </c>
      <c r="AL745" s="325" t="s">
        <v>381</v>
      </c>
      <c r="AM745" s="325" t="s">
        <v>381</v>
      </c>
      <c r="AN745" s="325" t="s">
        <v>381</v>
      </c>
      <c r="AO745" s="325" t="s">
        <v>381</v>
      </c>
      <c r="AP745" s="325" t="s">
        <v>381</v>
      </c>
      <c r="AQ745" s="325" t="s">
        <v>381</v>
      </c>
      <c r="AR745" s="325" t="s">
        <v>381</v>
      </c>
      <c r="AS745" s="325" t="s">
        <v>381</v>
      </c>
      <c r="AT745" s="325" t="s">
        <v>381</v>
      </c>
    </row>
    <row r="746" spans="1:46" ht="15">
      <c r="A746" s="446" t="s">
        <v>336</v>
      </c>
      <c r="B746" s="300">
        <f>C746/D746</f>
        <v>0.51282051282051277</v>
      </c>
      <c r="C746" s="325">
        <f>COUNTIF(E746:AT746,"Yes")</f>
        <v>20</v>
      </c>
      <c r="D746" s="388">
        <f>SUM($C$744:$C$747)</f>
        <v>39</v>
      </c>
      <c r="E746" s="323" t="s">
        <v>381</v>
      </c>
      <c r="F746" s="325" t="s">
        <v>381</v>
      </c>
      <c r="G746" s="325" t="s">
        <v>381</v>
      </c>
      <c r="H746" s="325" t="s">
        <v>52</v>
      </c>
      <c r="I746" s="325" t="s">
        <v>381</v>
      </c>
      <c r="J746" s="325" t="s">
        <v>52</v>
      </c>
      <c r="K746" s="325" t="s">
        <v>381</v>
      </c>
      <c r="L746" s="459" t="s">
        <v>52</v>
      </c>
      <c r="M746" s="325" t="s">
        <v>52</v>
      </c>
      <c r="N746" s="325" t="s">
        <v>381</v>
      </c>
      <c r="O746" s="325" t="s">
        <v>52</v>
      </c>
      <c r="P746" s="325" t="s">
        <v>381</v>
      </c>
      <c r="Q746" s="325" t="s">
        <v>381</v>
      </c>
      <c r="R746" s="325" t="s">
        <v>52</v>
      </c>
      <c r="S746" s="325" t="s">
        <v>381</v>
      </c>
      <c r="T746" s="325" t="s">
        <v>381</v>
      </c>
      <c r="U746" s="459" t="s">
        <v>381</v>
      </c>
      <c r="V746" s="333" t="s">
        <v>52</v>
      </c>
      <c r="W746" s="323" t="s">
        <v>381</v>
      </c>
      <c r="X746" s="325" t="s">
        <v>52</v>
      </c>
      <c r="Y746" s="325" t="s">
        <v>52</v>
      </c>
      <c r="Z746" s="325" t="s">
        <v>52</v>
      </c>
      <c r="AA746" s="325" t="s">
        <v>52</v>
      </c>
      <c r="AB746" s="325" t="s">
        <v>52</v>
      </c>
      <c r="AC746" s="325" t="s">
        <v>52</v>
      </c>
      <c r="AD746" s="325" t="s">
        <v>381</v>
      </c>
      <c r="AE746" s="325" t="s">
        <v>52</v>
      </c>
      <c r="AF746" s="325" t="s">
        <v>52</v>
      </c>
      <c r="AG746" s="325" t="s">
        <v>381</v>
      </c>
      <c r="AH746" s="325" t="s">
        <v>381</v>
      </c>
      <c r="AI746" s="325" t="s">
        <v>52</v>
      </c>
      <c r="AJ746" s="325" t="s">
        <v>381</v>
      </c>
      <c r="AK746" s="325" t="s">
        <v>52</v>
      </c>
      <c r="AL746" s="325" t="s">
        <v>52</v>
      </c>
      <c r="AM746" s="325" t="s">
        <v>52</v>
      </c>
      <c r="AN746" s="325" t="s">
        <v>381</v>
      </c>
      <c r="AO746" s="325" t="s">
        <v>381</v>
      </c>
      <c r="AP746" s="325" t="s">
        <v>381</v>
      </c>
      <c r="AQ746" s="325" t="s">
        <v>381</v>
      </c>
      <c r="AR746" s="325" t="s">
        <v>52</v>
      </c>
      <c r="AS746" s="325" t="s">
        <v>381</v>
      </c>
      <c r="AT746" s="325" t="s">
        <v>381</v>
      </c>
    </row>
    <row r="747" spans="1:46" ht="15">
      <c r="A747" s="446" t="s">
        <v>337</v>
      </c>
      <c r="B747" s="300">
        <f>C747/D747</f>
        <v>7.6923076923076927E-2</v>
      </c>
      <c r="C747" s="325">
        <f>COUNTIF(E747:AT747,"Yes")</f>
        <v>3</v>
      </c>
      <c r="D747" s="388">
        <f>SUM($C$744:$C$747)</f>
        <v>39</v>
      </c>
      <c r="E747" s="323" t="s">
        <v>381</v>
      </c>
      <c r="F747" s="325" t="s">
        <v>381</v>
      </c>
      <c r="G747" s="325" t="s">
        <v>381</v>
      </c>
      <c r="H747" s="325" t="s">
        <v>381</v>
      </c>
      <c r="I747" s="325" t="s">
        <v>381</v>
      </c>
      <c r="J747" s="325" t="s">
        <v>381</v>
      </c>
      <c r="K747" s="325" t="s">
        <v>381</v>
      </c>
      <c r="L747" s="459" t="s">
        <v>381</v>
      </c>
      <c r="M747" s="325" t="s">
        <v>381</v>
      </c>
      <c r="N747" s="325" t="s">
        <v>381</v>
      </c>
      <c r="O747" s="325" t="s">
        <v>381</v>
      </c>
      <c r="P747" s="325" t="s">
        <v>381</v>
      </c>
      <c r="Q747" s="325" t="s">
        <v>381</v>
      </c>
      <c r="R747" s="325" t="s">
        <v>381</v>
      </c>
      <c r="S747" s="325" t="s">
        <v>52</v>
      </c>
      <c r="T747" s="325" t="s">
        <v>381</v>
      </c>
      <c r="U747" s="459" t="s">
        <v>52</v>
      </c>
      <c r="V747" s="333" t="s">
        <v>381</v>
      </c>
      <c r="W747" s="323" t="s">
        <v>381</v>
      </c>
      <c r="X747" s="325" t="s">
        <v>381</v>
      </c>
      <c r="Y747" s="325" t="s">
        <v>381</v>
      </c>
      <c r="Z747" s="325" t="s">
        <v>381</v>
      </c>
      <c r="AA747" s="325" t="s">
        <v>381</v>
      </c>
      <c r="AB747" s="325" t="s">
        <v>381</v>
      </c>
      <c r="AC747" s="325" t="s">
        <v>381</v>
      </c>
      <c r="AD747" s="325" t="s">
        <v>381</v>
      </c>
      <c r="AE747" s="325" t="s">
        <v>381</v>
      </c>
      <c r="AF747" s="325" t="s">
        <v>381</v>
      </c>
      <c r="AG747" s="325" t="s">
        <v>381</v>
      </c>
      <c r="AH747" s="325" t="s">
        <v>381</v>
      </c>
      <c r="AI747" s="325" t="s">
        <v>381</v>
      </c>
      <c r="AJ747" s="325" t="s">
        <v>381</v>
      </c>
      <c r="AK747" s="325" t="s">
        <v>381</v>
      </c>
      <c r="AL747" s="325" t="s">
        <v>381</v>
      </c>
      <c r="AM747" s="325" t="s">
        <v>381</v>
      </c>
      <c r="AN747" s="325" t="s">
        <v>52</v>
      </c>
      <c r="AO747" s="325" t="s">
        <v>381</v>
      </c>
      <c r="AP747" s="325" t="s">
        <v>381</v>
      </c>
      <c r="AQ747" s="325" t="s">
        <v>381</v>
      </c>
      <c r="AR747" s="325" t="s">
        <v>381</v>
      </c>
      <c r="AS747" s="325" t="s">
        <v>381</v>
      </c>
      <c r="AT747" s="325" t="s">
        <v>381</v>
      </c>
    </row>
    <row r="748" spans="1:46" ht="15">
      <c r="A748" s="618" t="s">
        <v>122</v>
      </c>
      <c r="B748" s="535"/>
      <c r="C748" s="535"/>
      <c r="D748" s="536"/>
      <c r="E748" s="535"/>
      <c r="F748" s="535"/>
      <c r="G748" s="535"/>
      <c r="H748" s="535"/>
      <c r="I748" s="535"/>
      <c r="J748" s="535"/>
      <c r="K748" s="535"/>
      <c r="L748" s="535"/>
      <c r="M748" s="535"/>
      <c r="N748" s="535"/>
      <c r="O748" s="535"/>
      <c r="P748" s="535"/>
      <c r="Q748" s="535"/>
      <c r="R748" s="535"/>
      <c r="S748" s="535"/>
      <c r="T748" s="535"/>
      <c r="U748" s="535"/>
      <c r="V748" s="536"/>
      <c r="W748" s="535"/>
      <c r="X748" s="535"/>
      <c r="Y748" s="535"/>
      <c r="Z748" s="535"/>
      <c r="AA748" s="535"/>
      <c r="AB748" s="535"/>
      <c r="AC748" s="535"/>
      <c r="AD748" s="535"/>
      <c r="AE748" s="537"/>
      <c r="AF748" s="535"/>
      <c r="AG748" s="535"/>
      <c r="AH748" s="535"/>
      <c r="AI748" s="535"/>
      <c r="AJ748" s="535"/>
      <c r="AK748" s="535"/>
      <c r="AL748" s="535"/>
      <c r="AM748" s="535"/>
      <c r="AN748" s="535"/>
      <c r="AO748" s="535"/>
      <c r="AP748" s="535"/>
      <c r="AQ748" s="535"/>
      <c r="AR748" s="535"/>
      <c r="AS748" s="535"/>
      <c r="AT748" s="535"/>
    </row>
    <row r="749" spans="1:46" ht="15">
      <c r="A749" s="446" t="s">
        <v>334</v>
      </c>
      <c r="B749" s="300">
        <f>C749/D749</f>
        <v>0.30769230769230771</v>
      </c>
      <c r="C749" s="325">
        <f>COUNTIF(E749:AT749,"Yes")</f>
        <v>12</v>
      </c>
      <c r="D749" s="388">
        <f>SUM($C$749:$C$752)</f>
        <v>39</v>
      </c>
      <c r="E749" s="323" t="s">
        <v>52</v>
      </c>
      <c r="F749" s="325" t="s">
        <v>381</v>
      </c>
      <c r="G749" s="325" t="s">
        <v>381</v>
      </c>
      <c r="H749" s="325" t="s">
        <v>381</v>
      </c>
      <c r="I749" s="325" t="s">
        <v>52</v>
      </c>
      <c r="J749" s="325" t="s">
        <v>381</v>
      </c>
      <c r="K749" s="325" t="s">
        <v>52</v>
      </c>
      <c r="L749" s="459" t="s">
        <v>381</v>
      </c>
      <c r="M749" s="325" t="s">
        <v>381</v>
      </c>
      <c r="N749" s="325" t="s">
        <v>381</v>
      </c>
      <c r="O749" s="325" t="s">
        <v>381</v>
      </c>
      <c r="P749" s="325" t="s">
        <v>381</v>
      </c>
      <c r="Q749" s="325" t="s">
        <v>52</v>
      </c>
      <c r="R749" s="325" t="s">
        <v>381</v>
      </c>
      <c r="S749" s="325" t="s">
        <v>381</v>
      </c>
      <c r="T749" s="325" t="s">
        <v>52</v>
      </c>
      <c r="U749" s="459" t="s">
        <v>381</v>
      </c>
      <c r="V749" s="333" t="s">
        <v>381</v>
      </c>
      <c r="W749" s="323" t="s">
        <v>52</v>
      </c>
      <c r="X749" s="325" t="s">
        <v>381</v>
      </c>
      <c r="Y749" s="325" t="s">
        <v>381</v>
      </c>
      <c r="Z749" s="325" t="s">
        <v>381</v>
      </c>
      <c r="AA749" s="325" t="s">
        <v>381</v>
      </c>
      <c r="AB749" s="325" t="s">
        <v>381</v>
      </c>
      <c r="AC749" s="325" t="s">
        <v>381</v>
      </c>
      <c r="AD749" s="325" t="s">
        <v>381</v>
      </c>
      <c r="AE749" s="325" t="s">
        <v>381</v>
      </c>
      <c r="AF749" s="325" t="s">
        <v>381</v>
      </c>
      <c r="AG749" s="325" t="s">
        <v>52</v>
      </c>
      <c r="AH749" s="325" t="s">
        <v>381</v>
      </c>
      <c r="AI749" s="325" t="s">
        <v>52</v>
      </c>
      <c r="AJ749" s="325" t="s">
        <v>381</v>
      </c>
      <c r="AK749" s="325" t="s">
        <v>381</v>
      </c>
      <c r="AL749" s="325" t="s">
        <v>381</v>
      </c>
      <c r="AM749" s="325" t="s">
        <v>381</v>
      </c>
      <c r="AN749" s="325" t="s">
        <v>381</v>
      </c>
      <c r="AO749" s="325" t="s">
        <v>52</v>
      </c>
      <c r="AP749" s="325" t="s">
        <v>381</v>
      </c>
      <c r="AQ749" s="325" t="s">
        <v>52</v>
      </c>
      <c r="AR749" s="325" t="s">
        <v>381</v>
      </c>
      <c r="AS749" s="325" t="s">
        <v>52</v>
      </c>
      <c r="AT749" s="325" t="s">
        <v>52</v>
      </c>
    </row>
    <row r="750" spans="1:46" ht="15">
      <c r="A750" s="446" t="s">
        <v>335</v>
      </c>
      <c r="B750" s="300">
        <f>C750/D750</f>
        <v>0.10256410256410256</v>
      </c>
      <c r="C750" s="325">
        <f>COUNTIF(E750:AT750,"Yes")</f>
        <v>4</v>
      </c>
      <c r="D750" s="388">
        <f>SUM($C$749:$C$752)</f>
        <v>39</v>
      </c>
      <c r="E750" s="323" t="s">
        <v>381</v>
      </c>
      <c r="F750" s="325" t="s">
        <v>381</v>
      </c>
      <c r="G750" s="325" t="s">
        <v>381</v>
      </c>
      <c r="H750" s="325" t="s">
        <v>381</v>
      </c>
      <c r="I750" s="325" t="s">
        <v>381</v>
      </c>
      <c r="J750" s="325" t="s">
        <v>381</v>
      </c>
      <c r="K750" s="325" t="s">
        <v>381</v>
      </c>
      <c r="L750" s="459" t="s">
        <v>381</v>
      </c>
      <c r="M750" s="325" t="s">
        <v>381</v>
      </c>
      <c r="N750" s="325" t="s">
        <v>52</v>
      </c>
      <c r="O750" s="325" t="s">
        <v>381</v>
      </c>
      <c r="P750" s="325" t="s">
        <v>52</v>
      </c>
      <c r="Q750" s="325" t="s">
        <v>381</v>
      </c>
      <c r="R750" s="325" t="s">
        <v>381</v>
      </c>
      <c r="S750" s="325" t="s">
        <v>381</v>
      </c>
      <c r="T750" s="325" t="s">
        <v>381</v>
      </c>
      <c r="U750" s="459" t="s">
        <v>381</v>
      </c>
      <c r="V750" s="333" t="s">
        <v>381</v>
      </c>
      <c r="W750" s="323" t="s">
        <v>381</v>
      </c>
      <c r="X750" s="325" t="s">
        <v>381</v>
      </c>
      <c r="Y750" s="325" t="s">
        <v>381</v>
      </c>
      <c r="Z750" s="325" t="s">
        <v>381</v>
      </c>
      <c r="AA750" s="325" t="s">
        <v>381</v>
      </c>
      <c r="AB750" s="325" t="s">
        <v>381</v>
      </c>
      <c r="AC750" s="325" t="s">
        <v>381</v>
      </c>
      <c r="AD750" s="325" t="s">
        <v>381</v>
      </c>
      <c r="AE750" s="325" t="s">
        <v>381</v>
      </c>
      <c r="AF750" s="325" t="s">
        <v>381</v>
      </c>
      <c r="AG750" s="325" t="s">
        <v>381</v>
      </c>
      <c r="AH750" s="325" t="s">
        <v>52</v>
      </c>
      <c r="AI750" s="325" t="s">
        <v>381</v>
      </c>
      <c r="AJ750" s="325" t="s">
        <v>52</v>
      </c>
      <c r="AK750" s="325" t="s">
        <v>381</v>
      </c>
      <c r="AL750" s="325" t="s">
        <v>381</v>
      </c>
      <c r="AM750" s="325" t="s">
        <v>381</v>
      </c>
      <c r="AN750" s="325" t="s">
        <v>381</v>
      </c>
      <c r="AO750" s="325" t="s">
        <v>381</v>
      </c>
      <c r="AP750" s="325" t="s">
        <v>381</v>
      </c>
      <c r="AQ750" s="325" t="s">
        <v>381</v>
      </c>
      <c r="AR750" s="325" t="s">
        <v>381</v>
      </c>
      <c r="AS750" s="325" t="s">
        <v>381</v>
      </c>
      <c r="AT750" s="325" t="s">
        <v>381</v>
      </c>
    </row>
    <row r="751" spans="1:46" ht="15">
      <c r="A751" s="446" t="s">
        <v>336</v>
      </c>
      <c r="B751" s="300">
        <f>C751/D751</f>
        <v>0.51282051282051277</v>
      </c>
      <c r="C751" s="325">
        <f>COUNTIF(E751:AT751,"Yes")</f>
        <v>20</v>
      </c>
      <c r="D751" s="388">
        <f>SUM($C$749:$C$752)</f>
        <v>39</v>
      </c>
      <c r="E751" s="323" t="s">
        <v>381</v>
      </c>
      <c r="F751" s="325" t="s">
        <v>381</v>
      </c>
      <c r="G751" s="667" t="s">
        <v>52</v>
      </c>
      <c r="H751" s="325" t="s">
        <v>52</v>
      </c>
      <c r="I751" s="325" t="s">
        <v>381</v>
      </c>
      <c r="J751" s="325" t="s">
        <v>52</v>
      </c>
      <c r="K751" s="325" t="s">
        <v>381</v>
      </c>
      <c r="L751" s="459" t="s">
        <v>52</v>
      </c>
      <c r="M751" s="325" t="s">
        <v>52</v>
      </c>
      <c r="N751" s="325" t="s">
        <v>381</v>
      </c>
      <c r="O751" s="325" t="s">
        <v>52</v>
      </c>
      <c r="P751" s="325" t="s">
        <v>381</v>
      </c>
      <c r="Q751" s="325" t="s">
        <v>381</v>
      </c>
      <c r="R751" s="325" t="s">
        <v>52</v>
      </c>
      <c r="S751" s="325" t="s">
        <v>52</v>
      </c>
      <c r="T751" s="325" t="s">
        <v>381</v>
      </c>
      <c r="U751" s="459" t="s">
        <v>381</v>
      </c>
      <c r="V751" s="333" t="s">
        <v>52</v>
      </c>
      <c r="W751" s="323" t="s">
        <v>381</v>
      </c>
      <c r="X751" s="325" t="s">
        <v>52</v>
      </c>
      <c r="Y751" s="325" t="s">
        <v>52</v>
      </c>
      <c r="Z751" s="325" t="s">
        <v>52</v>
      </c>
      <c r="AA751" s="325" t="s">
        <v>52</v>
      </c>
      <c r="AB751" s="325" t="s">
        <v>52</v>
      </c>
      <c r="AC751" s="325" t="s">
        <v>52</v>
      </c>
      <c r="AD751" s="325" t="s">
        <v>381</v>
      </c>
      <c r="AE751" s="325" t="s">
        <v>381</v>
      </c>
      <c r="AF751" s="325" t="s">
        <v>52</v>
      </c>
      <c r="AG751" s="325" t="s">
        <v>381</v>
      </c>
      <c r="AH751" s="325" t="s">
        <v>381</v>
      </c>
      <c r="AI751" s="325" t="s">
        <v>381</v>
      </c>
      <c r="AJ751" s="325" t="s">
        <v>381</v>
      </c>
      <c r="AK751" s="325" t="s">
        <v>52</v>
      </c>
      <c r="AL751" s="325" t="s">
        <v>52</v>
      </c>
      <c r="AM751" s="325" t="s">
        <v>52</v>
      </c>
      <c r="AN751" s="325" t="s">
        <v>381</v>
      </c>
      <c r="AO751" s="325" t="s">
        <v>381</v>
      </c>
      <c r="AP751" s="325" t="s">
        <v>381</v>
      </c>
      <c r="AQ751" s="325" t="s">
        <v>381</v>
      </c>
      <c r="AR751" s="325" t="s">
        <v>52</v>
      </c>
      <c r="AS751" s="325" t="s">
        <v>381</v>
      </c>
      <c r="AT751" s="325" t="s">
        <v>381</v>
      </c>
    </row>
    <row r="752" spans="1:46" ht="15">
      <c r="A752" s="446" t="s">
        <v>337</v>
      </c>
      <c r="B752" s="300">
        <f>C752/D752</f>
        <v>7.6923076923076927E-2</v>
      </c>
      <c r="C752" s="325">
        <f>COUNTIF(E752:AT752,"Yes")</f>
        <v>3</v>
      </c>
      <c r="D752" s="388">
        <f>SUM($C$749:$C$752)</f>
        <v>39</v>
      </c>
      <c r="E752" s="323" t="s">
        <v>381</v>
      </c>
      <c r="F752" s="325" t="s">
        <v>381</v>
      </c>
      <c r="G752" s="325" t="s">
        <v>381</v>
      </c>
      <c r="H752" s="325" t="s">
        <v>381</v>
      </c>
      <c r="I752" s="325" t="s">
        <v>381</v>
      </c>
      <c r="J752" s="325" t="s">
        <v>381</v>
      </c>
      <c r="K752" s="325" t="s">
        <v>381</v>
      </c>
      <c r="L752" s="459" t="s">
        <v>381</v>
      </c>
      <c r="M752" s="325" t="s">
        <v>381</v>
      </c>
      <c r="N752" s="325" t="s">
        <v>381</v>
      </c>
      <c r="O752" s="669" t="s">
        <v>381</v>
      </c>
      <c r="P752" s="325" t="s">
        <v>381</v>
      </c>
      <c r="Q752" s="325" t="s">
        <v>381</v>
      </c>
      <c r="R752" s="325" t="s">
        <v>381</v>
      </c>
      <c r="S752" s="325" t="s">
        <v>381</v>
      </c>
      <c r="T752" s="331" t="s">
        <v>381</v>
      </c>
      <c r="U752" s="670" t="s">
        <v>52</v>
      </c>
      <c r="V752" s="333" t="s">
        <v>381</v>
      </c>
      <c r="W752" s="323" t="s">
        <v>381</v>
      </c>
      <c r="X752" s="325" t="s">
        <v>381</v>
      </c>
      <c r="Y752" s="325" t="s">
        <v>381</v>
      </c>
      <c r="Z752" s="325" t="s">
        <v>381</v>
      </c>
      <c r="AA752" s="325" t="s">
        <v>381</v>
      </c>
      <c r="AB752" s="325" t="s">
        <v>381</v>
      </c>
      <c r="AC752" s="671" t="s">
        <v>381</v>
      </c>
      <c r="AD752" s="325" t="s">
        <v>381</v>
      </c>
      <c r="AE752" s="325" t="s">
        <v>52</v>
      </c>
      <c r="AF752" s="325" t="s">
        <v>381</v>
      </c>
      <c r="AG752" s="325" t="s">
        <v>381</v>
      </c>
      <c r="AH752" s="325" t="s">
        <v>381</v>
      </c>
      <c r="AI752" s="325" t="s">
        <v>381</v>
      </c>
      <c r="AJ752" s="325" t="s">
        <v>381</v>
      </c>
      <c r="AK752" s="325" t="s">
        <v>381</v>
      </c>
      <c r="AL752" s="325" t="s">
        <v>381</v>
      </c>
      <c r="AM752" s="325" t="s">
        <v>381</v>
      </c>
      <c r="AN752" s="325" t="s">
        <v>52</v>
      </c>
      <c r="AO752" s="325" t="s">
        <v>381</v>
      </c>
      <c r="AP752" s="325" t="s">
        <v>381</v>
      </c>
      <c r="AQ752" s="325" t="s">
        <v>381</v>
      </c>
      <c r="AR752" s="325" t="s">
        <v>381</v>
      </c>
      <c r="AS752" s="325" t="s">
        <v>381</v>
      </c>
      <c r="AT752" s="325" t="s">
        <v>381</v>
      </c>
    </row>
    <row r="753" spans="1:46" ht="15">
      <c r="A753" s="618" t="s">
        <v>158</v>
      </c>
      <c r="B753" s="535"/>
      <c r="C753" s="535"/>
      <c r="D753" s="536"/>
      <c r="E753" s="535"/>
      <c r="F753" s="535"/>
      <c r="G753" s="535"/>
      <c r="H753" s="535"/>
      <c r="I753" s="535"/>
      <c r="J753" s="535"/>
      <c r="K753" s="535"/>
      <c r="L753" s="535"/>
      <c r="M753" s="535"/>
      <c r="N753" s="535"/>
      <c r="O753" s="535"/>
      <c r="P753" s="535"/>
      <c r="Q753" s="535"/>
      <c r="R753" s="535"/>
      <c r="S753" s="535"/>
      <c r="T753" s="535"/>
      <c r="U753" s="535"/>
      <c r="V753" s="536"/>
      <c r="W753" s="535"/>
      <c r="X753" s="535"/>
      <c r="Y753" s="535"/>
      <c r="Z753" s="535"/>
      <c r="AA753" s="535"/>
      <c r="AB753" s="535"/>
      <c r="AC753" s="535"/>
      <c r="AD753" s="535"/>
      <c r="AE753" s="537"/>
      <c r="AF753" s="535"/>
      <c r="AG753" s="535"/>
      <c r="AH753" s="535"/>
      <c r="AI753" s="535"/>
      <c r="AJ753" s="535"/>
      <c r="AK753" s="535"/>
      <c r="AL753" s="535"/>
      <c r="AM753" s="535"/>
      <c r="AN753" s="535"/>
      <c r="AO753" s="535"/>
      <c r="AP753" s="535"/>
      <c r="AQ753" s="535"/>
      <c r="AR753" s="535"/>
      <c r="AS753" s="535"/>
      <c r="AT753" s="535"/>
    </row>
    <row r="754" spans="1:46" ht="15">
      <c r="A754" s="446" t="s">
        <v>334</v>
      </c>
      <c r="B754" s="300">
        <f>C754/D754</f>
        <v>0.28947368421052633</v>
      </c>
      <c r="C754" s="325">
        <f>COUNTIF(E754:AT754,"Yes")</f>
        <v>11</v>
      </c>
      <c r="D754" s="388">
        <f>SUM($C$754:$C$757)</f>
        <v>38</v>
      </c>
      <c r="E754" s="323" t="s">
        <v>52</v>
      </c>
      <c r="F754" s="325" t="s">
        <v>381</v>
      </c>
      <c r="G754" s="325" t="s">
        <v>381</v>
      </c>
      <c r="H754" s="325" t="s">
        <v>381</v>
      </c>
      <c r="I754" s="325" t="s">
        <v>52</v>
      </c>
      <c r="J754" s="325" t="s">
        <v>381</v>
      </c>
      <c r="K754" s="325" t="s">
        <v>52</v>
      </c>
      <c r="L754" s="459" t="s">
        <v>381</v>
      </c>
      <c r="M754" s="325" t="s">
        <v>381</v>
      </c>
      <c r="N754" s="325" t="s">
        <v>381</v>
      </c>
      <c r="O754" s="325" t="s">
        <v>381</v>
      </c>
      <c r="P754" s="325" t="s">
        <v>381</v>
      </c>
      <c r="Q754" s="325" t="s">
        <v>52</v>
      </c>
      <c r="R754" s="325" t="s">
        <v>381</v>
      </c>
      <c r="S754" s="325" t="s">
        <v>381</v>
      </c>
      <c r="T754" s="325" t="s">
        <v>52</v>
      </c>
      <c r="U754" s="459" t="s">
        <v>381</v>
      </c>
      <c r="V754" s="333" t="s">
        <v>381</v>
      </c>
      <c r="W754" s="323" t="s">
        <v>381</v>
      </c>
      <c r="X754" s="325" t="s">
        <v>381</v>
      </c>
      <c r="Y754" s="325" t="s">
        <v>381</v>
      </c>
      <c r="Z754" s="325" t="s">
        <v>381</v>
      </c>
      <c r="AA754" s="325" t="s">
        <v>381</v>
      </c>
      <c r="AB754" s="325" t="s">
        <v>381</v>
      </c>
      <c r="AC754" s="325" t="s">
        <v>381</v>
      </c>
      <c r="AD754" s="325" t="s">
        <v>381</v>
      </c>
      <c r="AE754" s="325" t="s">
        <v>381</v>
      </c>
      <c r="AF754" s="325" t="s">
        <v>381</v>
      </c>
      <c r="AG754" s="325" t="s">
        <v>52</v>
      </c>
      <c r="AH754" s="325" t="s">
        <v>52</v>
      </c>
      <c r="AI754" s="325" t="s">
        <v>52</v>
      </c>
      <c r="AJ754" s="325" t="s">
        <v>381</v>
      </c>
      <c r="AK754" s="325" t="s">
        <v>381</v>
      </c>
      <c r="AL754" s="325" t="s">
        <v>381</v>
      </c>
      <c r="AM754" s="325" t="s">
        <v>381</v>
      </c>
      <c r="AN754" s="325" t="s">
        <v>381</v>
      </c>
      <c r="AO754" s="325" t="s">
        <v>52</v>
      </c>
      <c r="AP754" s="325" t="s">
        <v>381</v>
      </c>
      <c r="AQ754" s="325" t="s">
        <v>381</v>
      </c>
      <c r="AR754" s="325" t="s">
        <v>381</v>
      </c>
      <c r="AS754" s="325" t="s">
        <v>52</v>
      </c>
      <c r="AT754" s="325" t="s">
        <v>52</v>
      </c>
    </row>
    <row r="755" spans="1:46" ht="15">
      <c r="A755" s="446" t="s">
        <v>335</v>
      </c>
      <c r="B755" s="300">
        <f>C755/D755</f>
        <v>0.10526315789473684</v>
      </c>
      <c r="C755" s="325">
        <f>COUNTIF(E755:AT755,"Yes")</f>
        <v>4</v>
      </c>
      <c r="D755" s="388">
        <f>SUM($C$754:$C$757)</f>
        <v>38</v>
      </c>
      <c r="E755" s="323" t="s">
        <v>381</v>
      </c>
      <c r="F755" s="325" t="s">
        <v>381</v>
      </c>
      <c r="G755" s="325" t="s">
        <v>381</v>
      </c>
      <c r="H755" s="325" t="s">
        <v>381</v>
      </c>
      <c r="I755" s="325" t="s">
        <v>381</v>
      </c>
      <c r="J755" s="325" t="s">
        <v>381</v>
      </c>
      <c r="K755" s="325" t="s">
        <v>381</v>
      </c>
      <c r="L755" s="459" t="s">
        <v>381</v>
      </c>
      <c r="M755" s="325" t="s">
        <v>381</v>
      </c>
      <c r="N755" s="325" t="s">
        <v>52</v>
      </c>
      <c r="O755" s="325" t="s">
        <v>381</v>
      </c>
      <c r="P755" s="325" t="s">
        <v>52</v>
      </c>
      <c r="Q755" s="325" t="s">
        <v>381</v>
      </c>
      <c r="R755" s="325" t="s">
        <v>381</v>
      </c>
      <c r="S755" s="325" t="s">
        <v>381</v>
      </c>
      <c r="T755" s="325" t="s">
        <v>381</v>
      </c>
      <c r="U755" s="459" t="s">
        <v>381</v>
      </c>
      <c r="V755" s="333" t="s">
        <v>381</v>
      </c>
      <c r="W755" s="323" t="s">
        <v>381</v>
      </c>
      <c r="X755" s="325" t="s">
        <v>381</v>
      </c>
      <c r="Y755" s="325" t="s">
        <v>381</v>
      </c>
      <c r="Z755" s="325" t="s">
        <v>381</v>
      </c>
      <c r="AA755" s="325" t="s">
        <v>381</v>
      </c>
      <c r="AB755" s="325" t="s">
        <v>381</v>
      </c>
      <c r="AC755" s="325" t="s">
        <v>381</v>
      </c>
      <c r="AD755" s="325" t="s">
        <v>381</v>
      </c>
      <c r="AE755" s="325" t="s">
        <v>381</v>
      </c>
      <c r="AF755" s="325" t="s">
        <v>381</v>
      </c>
      <c r="AG755" s="325" t="s">
        <v>381</v>
      </c>
      <c r="AH755" s="325" t="s">
        <v>381</v>
      </c>
      <c r="AI755" s="325" t="s">
        <v>381</v>
      </c>
      <c r="AJ755" s="325" t="s">
        <v>52</v>
      </c>
      <c r="AK755" s="325" t="s">
        <v>381</v>
      </c>
      <c r="AL755" s="325" t="s">
        <v>381</v>
      </c>
      <c r="AM755" s="325" t="s">
        <v>381</v>
      </c>
      <c r="AN755" s="325" t="s">
        <v>381</v>
      </c>
      <c r="AO755" s="325" t="s">
        <v>381</v>
      </c>
      <c r="AP755" s="325" t="s">
        <v>381</v>
      </c>
      <c r="AQ755" s="325" t="s">
        <v>52</v>
      </c>
      <c r="AR755" s="325" t="s">
        <v>381</v>
      </c>
      <c r="AS755" s="325" t="s">
        <v>381</v>
      </c>
      <c r="AT755" s="325" t="s">
        <v>381</v>
      </c>
    </row>
    <row r="756" spans="1:46" ht="15">
      <c r="A756" s="446" t="s">
        <v>336</v>
      </c>
      <c r="B756" s="300">
        <f>C756/D756</f>
        <v>0.52631578947368418</v>
      </c>
      <c r="C756" s="325">
        <f>COUNTIF(E756:AT756,"Yes")</f>
        <v>20</v>
      </c>
      <c r="D756" s="388">
        <f>SUM($C$754:$C$757)</f>
        <v>38</v>
      </c>
      <c r="E756" s="323" t="s">
        <v>381</v>
      </c>
      <c r="F756" s="325" t="s">
        <v>381</v>
      </c>
      <c r="G756" s="325" t="s">
        <v>381</v>
      </c>
      <c r="H756" s="325" t="s">
        <v>52</v>
      </c>
      <c r="I756" s="325" t="s">
        <v>381</v>
      </c>
      <c r="J756" s="325" t="s">
        <v>52</v>
      </c>
      <c r="K756" s="325" t="s">
        <v>381</v>
      </c>
      <c r="L756" s="459" t="s">
        <v>52</v>
      </c>
      <c r="M756" s="325" t="s">
        <v>52</v>
      </c>
      <c r="N756" s="325" t="s">
        <v>381</v>
      </c>
      <c r="O756" s="325" t="s">
        <v>52</v>
      </c>
      <c r="P756" s="325" t="s">
        <v>381</v>
      </c>
      <c r="Q756" s="325" t="s">
        <v>381</v>
      </c>
      <c r="R756" s="325" t="s">
        <v>52</v>
      </c>
      <c r="S756" s="325" t="s">
        <v>52</v>
      </c>
      <c r="T756" s="325" t="s">
        <v>381</v>
      </c>
      <c r="U756" s="459" t="s">
        <v>381</v>
      </c>
      <c r="V756" s="333" t="s">
        <v>52</v>
      </c>
      <c r="W756" s="323" t="s">
        <v>381</v>
      </c>
      <c r="X756" s="325" t="s">
        <v>52</v>
      </c>
      <c r="Y756" s="325" t="s">
        <v>52</v>
      </c>
      <c r="Z756" s="325" t="s">
        <v>52</v>
      </c>
      <c r="AA756" s="325" t="s">
        <v>52</v>
      </c>
      <c r="AB756" s="325" t="s">
        <v>52</v>
      </c>
      <c r="AC756" s="325" t="s">
        <v>52</v>
      </c>
      <c r="AD756" s="325" t="s">
        <v>381</v>
      </c>
      <c r="AE756" s="325" t="s">
        <v>52</v>
      </c>
      <c r="AF756" s="325" t="s">
        <v>52</v>
      </c>
      <c r="AG756" s="325" t="s">
        <v>381</v>
      </c>
      <c r="AH756" s="325" t="s">
        <v>381</v>
      </c>
      <c r="AI756" s="325" t="s">
        <v>381</v>
      </c>
      <c r="AJ756" s="325" t="s">
        <v>381</v>
      </c>
      <c r="AK756" s="325" t="s">
        <v>52</v>
      </c>
      <c r="AL756" s="325" t="s">
        <v>52</v>
      </c>
      <c r="AM756" s="325" t="s">
        <v>52</v>
      </c>
      <c r="AN756" s="325" t="s">
        <v>381</v>
      </c>
      <c r="AO756" s="325" t="s">
        <v>381</v>
      </c>
      <c r="AP756" s="325" t="s">
        <v>381</v>
      </c>
      <c r="AQ756" s="325" t="s">
        <v>381</v>
      </c>
      <c r="AR756" s="325" t="s">
        <v>52</v>
      </c>
      <c r="AS756" s="325" t="s">
        <v>381</v>
      </c>
      <c r="AT756" s="325" t="s">
        <v>381</v>
      </c>
    </row>
    <row r="757" spans="1:46" ht="15">
      <c r="A757" s="446" t="s">
        <v>337</v>
      </c>
      <c r="B757" s="300">
        <f>C757/D757</f>
        <v>7.8947368421052627E-2</v>
      </c>
      <c r="C757" s="325">
        <f>COUNTIF(E757:AT757,"Yes")</f>
        <v>3</v>
      </c>
      <c r="D757" s="388">
        <f>SUM($C$754:$C$757)</f>
        <v>38</v>
      </c>
      <c r="E757" s="323" t="s">
        <v>381</v>
      </c>
      <c r="F757" s="325" t="s">
        <v>381</v>
      </c>
      <c r="G757" s="325" t="s">
        <v>381</v>
      </c>
      <c r="H757" s="325" t="s">
        <v>381</v>
      </c>
      <c r="I757" s="325" t="s">
        <v>381</v>
      </c>
      <c r="J757" s="325" t="s">
        <v>381</v>
      </c>
      <c r="K757" s="325" t="s">
        <v>381</v>
      </c>
      <c r="L757" s="459" t="s">
        <v>381</v>
      </c>
      <c r="M757" s="325" t="s">
        <v>381</v>
      </c>
      <c r="N757" s="325" t="s">
        <v>381</v>
      </c>
      <c r="O757" s="325" t="s">
        <v>381</v>
      </c>
      <c r="P757" s="325" t="s">
        <v>381</v>
      </c>
      <c r="Q757" s="325" t="s">
        <v>381</v>
      </c>
      <c r="R757" s="325" t="s">
        <v>381</v>
      </c>
      <c r="S757" s="325" t="s">
        <v>381</v>
      </c>
      <c r="T757" s="325" t="s">
        <v>381</v>
      </c>
      <c r="U757" s="459" t="s">
        <v>52</v>
      </c>
      <c r="V757" s="333" t="s">
        <v>381</v>
      </c>
      <c r="W757" s="323" t="s">
        <v>52</v>
      </c>
      <c r="X757" s="325" t="s">
        <v>381</v>
      </c>
      <c r="Y757" s="325" t="s">
        <v>381</v>
      </c>
      <c r="Z757" s="325" t="s">
        <v>381</v>
      </c>
      <c r="AA757" s="325" t="s">
        <v>381</v>
      </c>
      <c r="AB757" s="325" t="s">
        <v>381</v>
      </c>
      <c r="AC757" s="325" t="s">
        <v>381</v>
      </c>
      <c r="AD757" s="325" t="s">
        <v>381</v>
      </c>
      <c r="AE757" s="325" t="s">
        <v>381</v>
      </c>
      <c r="AF757" s="325" t="s">
        <v>381</v>
      </c>
      <c r="AG757" s="325" t="s">
        <v>381</v>
      </c>
      <c r="AH757" s="325" t="s">
        <v>381</v>
      </c>
      <c r="AI757" s="325" t="s">
        <v>381</v>
      </c>
      <c r="AJ757" s="325" t="s">
        <v>381</v>
      </c>
      <c r="AK757" s="325" t="s">
        <v>381</v>
      </c>
      <c r="AL757" s="325" t="s">
        <v>381</v>
      </c>
      <c r="AM757" s="325" t="s">
        <v>381</v>
      </c>
      <c r="AN757" s="325" t="s">
        <v>52</v>
      </c>
      <c r="AO757" s="325" t="s">
        <v>381</v>
      </c>
      <c r="AP757" s="325" t="s">
        <v>381</v>
      </c>
      <c r="AQ757" s="325" t="s">
        <v>381</v>
      </c>
      <c r="AR757" s="325" t="s">
        <v>381</v>
      </c>
      <c r="AS757" s="325" t="s">
        <v>381</v>
      </c>
      <c r="AT757" s="325" t="s">
        <v>381</v>
      </c>
    </row>
    <row r="758" spans="1:46" ht="15">
      <c r="A758" s="618" t="s">
        <v>124</v>
      </c>
      <c r="B758" s="535"/>
      <c r="C758" s="535"/>
      <c r="D758" s="536"/>
      <c r="E758" s="535"/>
      <c r="F758" s="535"/>
      <c r="G758" s="535"/>
      <c r="H758" s="535"/>
      <c r="I758" s="535"/>
      <c r="J758" s="535"/>
      <c r="K758" s="535"/>
      <c r="L758" s="535"/>
      <c r="M758" s="535"/>
      <c r="N758" s="535"/>
      <c r="O758" s="535"/>
      <c r="P758" s="535"/>
      <c r="Q758" s="535"/>
      <c r="R758" s="535"/>
      <c r="S758" s="535"/>
      <c r="T758" s="535"/>
      <c r="U758" s="535"/>
      <c r="V758" s="536"/>
      <c r="W758" s="535"/>
      <c r="X758" s="535"/>
      <c r="Y758" s="535"/>
      <c r="Z758" s="535"/>
      <c r="AA758" s="535"/>
      <c r="AB758" s="535"/>
      <c r="AC758" s="535"/>
      <c r="AD758" s="535"/>
      <c r="AE758" s="537"/>
      <c r="AF758" s="535"/>
      <c r="AG758" s="535"/>
      <c r="AH758" s="535"/>
      <c r="AI758" s="535"/>
      <c r="AJ758" s="535"/>
      <c r="AK758" s="535"/>
      <c r="AL758" s="535"/>
      <c r="AM758" s="535"/>
      <c r="AN758" s="535"/>
      <c r="AO758" s="535"/>
      <c r="AP758" s="535"/>
      <c r="AQ758" s="535"/>
      <c r="AR758" s="535"/>
      <c r="AS758" s="535"/>
      <c r="AT758" s="535"/>
    </row>
    <row r="759" spans="1:46" ht="15">
      <c r="A759" s="446" t="s">
        <v>334</v>
      </c>
      <c r="B759" s="300">
        <f>C759/D759</f>
        <v>0.33333333333333331</v>
      </c>
      <c r="C759" s="325">
        <f>COUNTIF(E759:AT759,"Yes")</f>
        <v>13</v>
      </c>
      <c r="D759" s="388">
        <f>SUM(C759:C762)</f>
        <v>39</v>
      </c>
      <c r="E759" s="323" t="s">
        <v>52</v>
      </c>
      <c r="F759" s="325" t="s">
        <v>52</v>
      </c>
      <c r="G759" s="325" t="s">
        <v>381</v>
      </c>
      <c r="H759" s="325" t="s">
        <v>381</v>
      </c>
      <c r="I759" s="325" t="s">
        <v>52</v>
      </c>
      <c r="J759" s="325" t="s">
        <v>381</v>
      </c>
      <c r="K759" s="325" t="s">
        <v>52</v>
      </c>
      <c r="L759" s="459" t="s">
        <v>381</v>
      </c>
      <c r="M759" s="325" t="s">
        <v>381</v>
      </c>
      <c r="N759" s="325" t="s">
        <v>381</v>
      </c>
      <c r="O759" s="325" t="s">
        <v>381</v>
      </c>
      <c r="P759" s="325" t="s">
        <v>381</v>
      </c>
      <c r="Q759" s="325" t="s">
        <v>381</v>
      </c>
      <c r="R759" s="325" t="s">
        <v>381</v>
      </c>
      <c r="S759" s="325" t="s">
        <v>381</v>
      </c>
      <c r="T759" s="325" t="s">
        <v>52</v>
      </c>
      <c r="U759" s="459" t="s">
        <v>381</v>
      </c>
      <c r="V759" s="333" t="s">
        <v>381</v>
      </c>
      <c r="W759" s="323" t="s">
        <v>52</v>
      </c>
      <c r="X759" s="325" t="s">
        <v>381</v>
      </c>
      <c r="Y759" s="325" t="s">
        <v>381</v>
      </c>
      <c r="Z759" s="325" t="s">
        <v>381</v>
      </c>
      <c r="AA759" s="325" t="s">
        <v>381</v>
      </c>
      <c r="AB759" s="325" t="s">
        <v>381</v>
      </c>
      <c r="AC759" s="325" t="s">
        <v>381</v>
      </c>
      <c r="AD759" s="325" t="s">
        <v>381</v>
      </c>
      <c r="AE759" s="325" t="s">
        <v>381</v>
      </c>
      <c r="AF759" s="325" t="s">
        <v>381</v>
      </c>
      <c r="AG759" s="325" t="s">
        <v>52</v>
      </c>
      <c r="AH759" s="325" t="s">
        <v>52</v>
      </c>
      <c r="AI759" s="325" t="s">
        <v>52</v>
      </c>
      <c r="AJ759" s="325" t="s">
        <v>381</v>
      </c>
      <c r="AK759" s="325" t="s">
        <v>381</v>
      </c>
      <c r="AL759" s="325" t="s">
        <v>381</v>
      </c>
      <c r="AM759" s="325" t="s">
        <v>381</v>
      </c>
      <c r="AN759" s="325" t="s">
        <v>381</v>
      </c>
      <c r="AO759" s="325" t="s">
        <v>52</v>
      </c>
      <c r="AP759" s="325" t="s">
        <v>381</v>
      </c>
      <c r="AQ759" s="325" t="s">
        <v>52</v>
      </c>
      <c r="AR759" s="325" t="s">
        <v>381</v>
      </c>
      <c r="AS759" s="325" t="s">
        <v>52</v>
      </c>
      <c r="AT759" s="325" t="s">
        <v>52</v>
      </c>
    </row>
    <row r="760" spans="1:46" ht="15">
      <c r="A760" s="446" t="s">
        <v>335</v>
      </c>
      <c r="B760" s="300">
        <f>C760/D760</f>
        <v>7.6923076923076927E-2</v>
      </c>
      <c r="C760" s="325">
        <f>COUNTIF(E760:AT760,"Yes")</f>
        <v>3</v>
      </c>
      <c r="D760" s="388">
        <f>SUM(C759:C762)</f>
        <v>39</v>
      </c>
      <c r="E760" s="323" t="s">
        <v>381</v>
      </c>
      <c r="F760" s="325" t="s">
        <v>381</v>
      </c>
      <c r="G760" s="325" t="s">
        <v>381</v>
      </c>
      <c r="H760" s="325" t="s">
        <v>381</v>
      </c>
      <c r="I760" s="325" t="s">
        <v>381</v>
      </c>
      <c r="J760" s="325" t="s">
        <v>381</v>
      </c>
      <c r="K760" s="325" t="s">
        <v>381</v>
      </c>
      <c r="L760" s="459" t="s">
        <v>381</v>
      </c>
      <c r="M760" s="325" t="s">
        <v>381</v>
      </c>
      <c r="N760" s="325" t="s">
        <v>52</v>
      </c>
      <c r="O760" s="325" t="s">
        <v>381</v>
      </c>
      <c r="P760" s="325" t="s">
        <v>52</v>
      </c>
      <c r="Q760" s="325" t="s">
        <v>381</v>
      </c>
      <c r="R760" s="325" t="s">
        <v>381</v>
      </c>
      <c r="S760" s="325" t="s">
        <v>381</v>
      </c>
      <c r="T760" s="325" t="s">
        <v>381</v>
      </c>
      <c r="U760" s="459" t="s">
        <v>381</v>
      </c>
      <c r="V760" s="333" t="s">
        <v>381</v>
      </c>
      <c r="W760" s="323" t="s">
        <v>381</v>
      </c>
      <c r="X760" s="325" t="s">
        <v>381</v>
      </c>
      <c r="Y760" s="325" t="s">
        <v>381</v>
      </c>
      <c r="Z760" s="325" t="s">
        <v>381</v>
      </c>
      <c r="AA760" s="325" t="s">
        <v>381</v>
      </c>
      <c r="AB760" s="325" t="s">
        <v>381</v>
      </c>
      <c r="AC760" s="325" t="s">
        <v>381</v>
      </c>
      <c r="AD760" s="325" t="s">
        <v>381</v>
      </c>
      <c r="AE760" s="325" t="s">
        <v>381</v>
      </c>
      <c r="AF760" s="325" t="s">
        <v>381</v>
      </c>
      <c r="AG760" s="325" t="s">
        <v>381</v>
      </c>
      <c r="AH760" s="325" t="s">
        <v>381</v>
      </c>
      <c r="AI760" s="325" t="s">
        <v>381</v>
      </c>
      <c r="AJ760" s="325" t="s">
        <v>52</v>
      </c>
      <c r="AK760" s="325" t="s">
        <v>381</v>
      </c>
      <c r="AL760" s="325" t="s">
        <v>381</v>
      </c>
      <c r="AM760" s="325" t="s">
        <v>381</v>
      </c>
      <c r="AN760" s="325" t="s">
        <v>381</v>
      </c>
      <c r="AO760" s="325" t="s">
        <v>381</v>
      </c>
      <c r="AP760" s="325" t="s">
        <v>381</v>
      </c>
      <c r="AQ760" s="325" t="s">
        <v>381</v>
      </c>
      <c r="AR760" s="325" t="s">
        <v>381</v>
      </c>
      <c r="AS760" s="325" t="s">
        <v>381</v>
      </c>
      <c r="AT760" s="325" t="s">
        <v>381</v>
      </c>
    </row>
    <row r="761" spans="1:46" ht="15">
      <c r="A761" s="446" t="s">
        <v>336</v>
      </c>
      <c r="B761" s="300">
        <f>C761/D761</f>
        <v>0.46153846153846156</v>
      </c>
      <c r="C761" s="325">
        <f>COUNTIF(E761:AT761,"Yes")</f>
        <v>18</v>
      </c>
      <c r="D761" s="388">
        <f>SUM(C759:C762)</f>
        <v>39</v>
      </c>
      <c r="E761" s="323" t="s">
        <v>381</v>
      </c>
      <c r="F761" s="325" t="s">
        <v>381</v>
      </c>
      <c r="G761" s="325" t="s">
        <v>381</v>
      </c>
      <c r="H761" s="325" t="s">
        <v>52</v>
      </c>
      <c r="I761" s="325" t="s">
        <v>381</v>
      </c>
      <c r="J761" s="325" t="s">
        <v>52</v>
      </c>
      <c r="K761" s="325" t="s">
        <v>381</v>
      </c>
      <c r="L761" s="459" t="s">
        <v>52</v>
      </c>
      <c r="M761" s="325" t="s">
        <v>52</v>
      </c>
      <c r="N761" s="325" t="s">
        <v>381</v>
      </c>
      <c r="O761" s="325" t="s">
        <v>52</v>
      </c>
      <c r="P761" s="325" t="s">
        <v>381</v>
      </c>
      <c r="Q761" s="325" t="s">
        <v>381</v>
      </c>
      <c r="R761" s="325" t="s">
        <v>52</v>
      </c>
      <c r="S761" s="325" t="s">
        <v>52</v>
      </c>
      <c r="T761" s="325" t="s">
        <v>381</v>
      </c>
      <c r="U761" s="459" t="s">
        <v>381</v>
      </c>
      <c r="V761" s="333" t="s">
        <v>52</v>
      </c>
      <c r="W761" s="323" t="s">
        <v>381</v>
      </c>
      <c r="X761" s="325" t="s">
        <v>52</v>
      </c>
      <c r="Y761" s="325" t="s">
        <v>52</v>
      </c>
      <c r="Z761" s="325" t="s">
        <v>52</v>
      </c>
      <c r="AA761" s="325" t="s">
        <v>52</v>
      </c>
      <c r="AB761" s="325" t="s">
        <v>52</v>
      </c>
      <c r="AC761" s="325" t="s">
        <v>52</v>
      </c>
      <c r="AD761" s="325" t="s">
        <v>381</v>
      </c>
      <c r="AE761" s="325" t="s">
        <v>381</v>
      </c>
      <c r="AF761" s="325" t="s">
        <v>52</v>
      </c>
      <c r="AG761" s="325" t="s">
        <v>381</v>
      </c>
      <c r="AH761" s="325" t="s">
        <v>381</v>
      </c>
      <c r="AI761" s="325" t="s">
        <v>381</v>
      </c>
      <c r="AJ761" s="325" t="s">
        <v>381</v>
      </c>
      <c r="AK761" s="325" t="s">
        <v>52</v>
      </c>
      <c r="AL761" s="325" t="s">
        <v>52</v>
      </c>
      <c r="AM761" s="325" t="s">
        <v>381</v>
      </c>
      <c r="AN761" s="325" t="s">
        <v>381</v>
      </c>
      <c r="AO761" s="325" t="s">
        <v>381</v>
      </c>
      <c r="AP761" s="325" t="s">
        <v>381</v>
      </c>
      <c r="AQ761" s="325" t="s">
        <v>381</v>
      </c>
      <c r="AR761" s="325" t="s">
        <v>52</v>
      </c>
      <c r="AS761" s="325" t="s">
        <v>381</v>
      </c>
      <c r="AT761" s="325" t="s">
        <v>381</v>
      </c>
    </row>
    <row r="762" spans="1:46" ht="15">
      <c r="A762" s="446" t="s">
        <v>337</v>
      </c>
      <c r="B762" s="300">
        <f>C762/D762</f>
        <v>0.12820512820512819</v>
      </c>
      <c r="C762" s="325">
        <f>COUNTIF(E762:AT762,"Yes")</f>
        <v>5</v>
      </c>
      <c r="D762" s="388">
        <f>SUM(C759:C762)</f>
        <v>39</v>
      </c>
      <c r="E762" s="323" t="s">
        <v>381</v>
      </c>
      <c r="F762" s="325" t="s">
        <v>381</v>
      </c>
      <c r="G762" s="325" t="s">
        <v>381</v>
      </c>
      <c r="H762" s="325" t="s">
        <v>381</v>
      </c>
      <c r="I762" s="325" t="s">
        <v>381</v>
      </c>
      <c r="J762" s="325" t="s">
        <v>381</v>
      </c>
      <c r="K762" s="325" t="s">
        <v>381</v>
      </c>
      <c r="L762" s="459" t="s">
        <v>381</v>
      </c>
      <c r="M762" s="325" t="s">
        <v>381</v>
      </c>
      <c r="N762" s="325" t="s">
        <v>381</v>
      </c>
      <c r="O762" s="325" t="s">
        <v>381</v>
      </c>
      <c r="P762" s="325" t="s">
        <v>381</v>
      </c>
      <c r="Q762" s="325" t="s">
        <v>52</v>
      </c>
      <c r="R762" s="325" t="s">
        <v>381</v>
      </c>
      <c r="S762" s="325" t="s">
        <v>381</v>
      </c>
      <c r="T762" s="325" t="s">
        <v>381</v>
      </c>
      <c r="U762" s="459" t="s">
        <v>52</v>
      </c>
      <c r="V762" s="333" t="s">
        <v>381</v>
      </c>
      <c r="W762" s="323" t="s">
        <v>381</v>
      </c>
      <c r="X762" s="325" t="s">
        <v>381</v>
      </c>
      <c r="Y762" s="325" t="s">
        <v>381</v>
      </c>
      <c r="Z762" s="325" t="s">
        <v>381</v>
      </c>
      <c r="AA762" s="325" t="s">
        <v>381</v>
      </c>
      <c r="AB762" s="325" t="s">
        <v>381</v>
      </c>
      <c r="AC762" s="325" t="s">
        <v>381</v>
      </c>
      <c r="AD762" s="325" t="s">
        <v>381</v>
      </c>
      <c r="AE762" s="325" t="s">
        <v>52</v>
      </c>
      <c r="AF762" s="325" t="s">
        <v>381</v>
      </c>
      <c r="AG762" s="325" t="s">
        <v>381</v>
      </c>
      <c r="AH762" s="325" t="s">
        <v>381</v>
      </c>
      <c r="AI762" s="325" t="s">
        <v>381</v>
      </c>
      <c r="AJ762" s="325" t="s">
        <v>381</v>
      </c>
      <c r="AK762" s="325" t="s">
        <v>381</v>
      </c>
      <c r="AL762" s="325" t="s">
        <v>381</v>
      </c>
      <c r="AM762" s="325" t="s">
        <v>52</v>
      </c>
      <c r="AN762" s="325" t="s">
        <v>52</v>
      </c>
      <c r="AO762" s="325" t="s">
        <v>381</v>
      </c>
      <c r="AP762" s="325" t="s">
        <v>381</v>
      </c>
      <c r="AQ762" s="325" t="s">
        <v>381</v>
      </c>
      <c r="AR762" s="325" t="s">
        <v>381</v>
      </c>
      <c r="AS762" s="325" t="s">
        <v>381</v>
      </c>
      <c r="AT762" s="325" t="s">
        <v>381</v>
      </c>
    </row>
    <row r="763" spans="1:46" ht="15">
      <c r="A763" s="618" t="s">
        <v>125</v>
      </c>
      <c r="B763" s="535"/>
      <c r="C763" s="535"/>
      <c r="D763" s="536"/>
      <c r="E763" s="535"/>
      <c r="F763" s="535"/>
      <c r="G763" s="535"/>
      <c r="H763" s="535"/>
      <c r="I763" s="535"/>
      <c r="J763" s="535"/>
      <c r="K763" s="535"/>
      <c r="L763" s="535"/>
      <c r="M763" s="535"/>
      <c r="N763" s="535"/>
      <c r="O763" s="535"/>
      <c r="P763" s="535"/>
      <c r="Q763" s="535"/>
      <c r="R763" s="535"/>
      <c r="S763" s="535"/>
      <c r="T763" s="535"/>
      <c r="U763" s="535"/>
      <c r="V763" s="536"/>
      <c r="W763" s="535"/>
      <c r="X763" s="535"/>
      <c r="Y763" s="535"/>
      <c r="Z763" s="535"/>
      <c r="AA763" s="535"/>
      <c r="AB763" s="535"/>
      <c r="AC763" s="535"/>
      <c r="AD763" s="535"/>
      <c r="AE763" s="537"/>
      <c r="AF763" s="535"/>
      <c r="AG763" s="535"/>
      <c r="AH763" s="535"/>
      <c r="AI763" s="535"/>
      <c r="AJ763" s="535"/>
      <c r="AK763" s="535"/>
      <c r="AL763" s="535"/>
      <c r="AM763" s="535"/>
      <c r="AN763" s="535"/>
      <c r="AO763" s="535"/>
      <c r="AP763" s="535"/>
      <c r="AQ763" s="535"/>
      <c r="AR763" s="535"/>
      <c r="AS763" s="535"/>
      <c r="AT763" s="535"/>
    </row>
    <row r="764" spans="1:46" ht="15">
      <c r="A764" s="446" t="s">
        <v>334</v>
      </c>
      <c r="B764" s="300">
        <f>C764/D764</f>
        <v>0.35135135135135137</v>
      </c>
      <c r="C764" s="325">
        <f>COUNTIF(E764:AT764,"Yes")</f>
        <v>13</v>
      </c>
      <c r="D764" s="388">
        <f>SUM(C764:C767)</f>
        <v>37</v>
      </c>
      <c r="E764" s="323" t="s">
        <v>52</v>
      </c>
      <c r="F764" s="325" t="s">
        <v>381</v>
      </c>
      <c r="G764" s="325" t="s">
        <v>381</v>
      </c>
      <c r="H764" s="325" t="s">
        <v>381</v>
      </c>
      <c r="I764" s="325" t="s">
        <v>52</v>
      </c>
      <c r="J764" s="325" t="s">
        <v>381</v>
      </c>
      <c r="K764" s="325" t="s">
        <v>52</v>
      </c>
      <c r="L764" s="459" t="s">
        <v>381</v>
      </c>
      <c r="M764" s="325" t="s">
        <v>381</v>
      </c>
      <c r="N764" s="325" t="s">
        <v>381</v>
      </c>
      <c r="O764" s="325" t="s">
        <v>381</v>
      </c>
      <c r="P764" s="325" t="s">
        <v>381</v>
      </c>
      <c r="Q764" s="325" t="s">
        <v>52</v>
      </c>
      <c r="R764" s="325" t="s">
        <v>381</v>
      </c>
      <c r="S764" s="325" t="s">
        <v>52</v>
      </c>
      <c r="T764" s="325" t="s">
        <v>52</v>
      </c>
      <c r="U764" s="459" t="s">
        <v>381</v>
      </c>
      <c r="V764" s="333" t="s">
        <v>381</v>
      </c>
      <c r="W764" s="323" t="s">
        <v>52</v>
      </c>
      <c r="X764" s="325" t="s">
        <v>381</v>
      </c>
      <c r="Y764" s="325" t="s">
        <v>381</v>
      </c>
      <c r="Z764" s="325" t="s">
        <v>381</v>
      </c>
      <c r="AA764" s="325" t="s">
        <v>381</v>
      </c>
      <c r="AB764" s="325" t="s">
        <v>381</v>
      </c>
      <c r="AC764" s="325" t="s">
        <v>52</v>
      </c>
      <c r="AD764" s="325" t="s">
        <v>381</v>
      </c>
      <c r="AE764" s="325" t="s">
        <v>381</v>
      </c>
      <c r="AF764" s="325" t="s">
        <v>381</v>
      </c>
      <c r="AG764" s="325" t="s">
        <v>52</v>
      </c>
      <c r="AH764" s="325" t="s">
        <v>381</v>
      </c>
      <c r="AI764" s="325" t="s">
        <v>381</v>
      </c>
      <c r="AJ764" s="325" t="s">
        <v>381</v>
      </c>
      <c r="AK764" s="325" t="s">
        <v>381</v>
      </c>
      <c r="AL764" s="325" t="s">
        <v>381</v>
      </c>
      <c r="AM764" s="325" t="s">
        <v>381</v>
      </c>
      <c r="AN764" s="325" t="s">
        <v>381</v>
      </c>
      <c r="AO764" s="325" t="s">
        <v>52</v>
      </c>
      <c r="AP764" s="325" t="s">
        <v>381</v>
      </c>
      <c r="AQ764" s="325" t="s">
        <v>52</v>
      </c>
      <c r="AR764" s="325" t="s">
        <v>381</v>
      </c>
      <c r="AS764" s="325" t="s">
        <v>52</v>
      </c>
      <c r="AT764" s="325" t="s">
        <v>52</v>
      </c>
    </row>
    <row r="765" spans="1:46" ht="15">
      <c r="A765" s="446" t="s">
        <v>335</v>
      </c>
      <c r="B765" s="300">
        <f>C765/D765</f>
        <v>0.13513513513513514</v>
      </c>
      <c r="C765" s="325">
        <f>COUNTIF(E765:AT765,"Yes")</f>
        <v>5</v>
      </c>
      <c r="D765" s="388">
        <f>SUM(C764:C767)</f>
        <v>37</v>
      </c>
      <c r="E765" s="323" t="s">
        <v>381</v>
      </c>
      <c r="F765" s="325" t="s">
        <v>381</v>
      </c>
      <c r="G765" s="325" t="s">
        <v>381</v>
      </c>
      <c r="H765" s="325" t="s">
        <v>381</v>
      </c>
      <c r="I765" s="325" t="s">
        <v>381</v>
      </c>
      <c r="J765" s="325" t="s">
        <v>381</v>
      </c>
      <c r="K765" s="325" t="s">
        <v>381</v>
      </c>
      <c r="L765" s="459" t="s">
        <v>381</v>
      </c>
      <c r="M765" s="325" t="s">
        <v>381</v>
      </c>
      <c r="N765" s="325" t="s">
        <v>52</v>
      </c>
      <c r="O765" s="325" t="s">
        <v>381</v>
      </c>
      <c r="P765" s="325" t="s">
        <v>52</v>
      </c>
      <c r="Q765" s="325" t="s">
        <v>381</v>
      </c>
      <c r="R765" s="325" t="s">
        <v>381</v>
      </c>
      <c r="S765" s="325" t="s">
        <v>381</v>
      </c>
      <c r="T765" s="325" t="s">
        <v>381</v>
      </c>
      <c r="U765" s="459" t="s">
        <v>381</v>
      </c>
      <c r="V765" s="333" t="s">
        <v>381</v>
      </c>
      <c r="W765" s="323" t="s">
        <v>381</v>
      </c>
      <c r="X765" s="325" t="s">
        <v>381</v>
      </c>
      <c r="Y765" s="325" t="s">
        <v>381</v>
      </c>
      <c r="Z765" s="325" t="s">
        <v>381</v>
      </c>
      <c r="AA765" s="325" t="s">
        <v>381</v>
      </c>
      <c r="AB765" s="325" t="s">
        <v>381</v>
      </c>
      <c r="AC765" s="325" t="s">
        <v>381</v>
      </c>
      <c r="AD765" s="325" t="s">
        <v>381</v>
      </c>
      <c r="AE765" s="325" t="s">
        <v>381</v>
      </c>
      <c r="AF765" s="325" t="s">
        <v>381</v>
      </c>
      <c r="AG765" s="325" t="s">
        <v>381</v>
      </c>
      <c r="AH765" s="325" t="s">
        <v>52</v>
      </c>
      <c r="AI765" s="325" t="s">
        <v>52</v>
      </c>
      <c r="AJ765" s="325" t="s">
        <v>52</v>
      </c>
      <c r="AK765" s="325" t="s">
        <v>381</v>
      </c>
      <c r="AL765" s="325" t="s">
        <v>381</v>
      </c>
      <c r="AM765" s="325" t="s">
        <v>381</v>
      </c>
      <c r="AN765" s="325" t="s">
        <v>381</v>
      </c>
      <c r="AO765" s="325" t="s">
        <v>381</v>
      </c>
      <c r="AP765" s="325" t="s">
        <v>381</v>
      </c>
      <c r="AQ765" s="325" t="s">
        <v>381</v>
      </c>
      <c r="AR765" s="325" t="s">
        <v>381</v>
      </c>
      <c r="AS765" s="325" t="s">
        <v>381</v>
      </c>
      <c r="AT765" s="325" t="s">
        <v>381</v>
      </c>
    </row>
    <row r="766" spans="1:46" ht="15">
      <c r="A766" s="446" t="s">
        <v>336</v>
      </c>
      <c r="B766" s="300">
        <f>C766/D766</f>
        <v>0.43243243243243246</v>
      </c>
      <c r="C766" s="325">
        <f>COUNTIF(E766:AT766,"Yes")</f>
        <v>16</v>
      </c>
      <c r="D766" s="388">
        <f>SUM(C764:C767)</f>
        <v>37</v>
      </c>
      <c r="E766" s="323" t="s">
        <v>381</v>
      </c>
      <c r="F766" s="325" t="s">
        <v>381</v>
      </c>
      <c r="G766" s="325" t="s">
        <v>381</v>
      </c>
      <c r="H766" s="325" t="s">
        <v>52</v>
      </c>
      <c r="I766" s="325" t="s">
        <v>381</v>
      </c>
      <c r="J766" s="325" t="s">
        <v>52</v>
      </c>
      <c r="K766" s="325" t="s">
        <v>381</v>
      </c>
      <c r="L766" s="459" t="s">
        <v>381</v>
      </c>
      <c r="M766" s="325" t="s">
        <v>52</v>
      </c>
      <c r="N766" s="325" t="s">
        <v>381</v>
      </c>
      <c r="O766" s="325" t="s">
        <v>52</v>
      </c>
      <c r="P766" s="325" t="s">
        <v>381</v>
      </c>
      <c r="Q766" s="325" t="s">
        <v>381</v>
      </c>
      <c r="R766" s="325" t="s">
        <v>52</v>
      </c>
      <c r="S766" s="325" t="s">
        <v>381</v>
      </c>
      <c r="T766" s="325" t="s">
        <v>381</v>
      </c>
      <c r="U766" s="459" t="s">
        <v>381</v>
      </c>
      <c r="V766" s="333" t="s">
        <v>52</v>
      </c>
      <c r="W766" s="323" t="s">
        <v>381</v>
      </c>
      <c r="X766" s="325" t="s">
        <v>52</v>
      </c>
      <c r="Y766" s="325" t="s">
        <v>52</v>
      </c>
      <c r="Z766" s="325" t="s">
        <v>52</v>
      </c>
      <c r="AA766" s="325" t="s">
        <v>52</v>
      </c>
      <c r="AB766" s="325" t="s">
        <v>52</v>
      </c>
      <c r="AC766" s="325" t="s">
        <v>381</v>
      </c>
      <c r="AD766" s="325" t="s">
        <v>381</v>
      </c>
      <c r="AE766" s="325" t="s">
        <v>381</v>
      </c>
      <c r="AF766" s="325" t="s">
        <v>52</v>
      </c>
      <c r="AG766" s="325" t="s">
        <v>381</v>
      </c>
      <c r="AH766" s="325" t="s">
        <v>381</v>
      </c>
      <c r="AI766" s="325" t="s">
        <v>381</v>
      </c>
      <c r="AJ766" s="325" t="s">
        <v>381</v>
      </c>
      <c r="AK766" s="325" t="s">
        <v>52</v>
      </c>
      <c r="AL766" s="325" t="s">
        <v>52</v>
      </c>
      <c r="AM766" s="325" t="s">
        <v>52</v>
      </c>
      <c r="AN766" s="325" t="s">
        <v>381</v>
      </c>
      <c r="AO766" s="325" t="s">
        <v>381</v>
      </c>
      <c r="AP766" s="325" t="s">
        <v>381</v>
      </c>
      <c r="AQ766" s="325" t="s">
        <v>381</v>
      </c>
      <c r="AR766" s="325" t="s">
        <v>52</v>
      </c>
      <c r="AS766" s="325" t="s">
        <v>381</v>
      </c>
      <c r="AT766" s="325" t="s">
        <v>381</v>
      </c>
    </row>
    <row r="767" spans="1:46" ht="15">
      <c r="A767" s="446" t="s">
        <v>337</v>
      </c>
      <c r="B767" s="300">
        <f>C767/D767</f>
        <v>8.1081081081081086E-2</v>
      </c>
      <c r="C767" s="325">
        <f>COUNTIF(E767:AT767,"Yes")</f>
        <v>3</v>
      </c>
      <c r="D767" s="388">
        <f>SUM(C764:C767)</f>
        <v>37</v>
      </c>
      <c r="E767" s="323" t="s">
        <v>381</v>
      </c>
      <c r="F767" s="325" t="s">
        <v>381</v>
      </c>
      <c r="G767" s="325" t="s">
        <v>381</v>
      </c>
      <c r="H767" s="325" t="s">
        <v>381</v>
      </c>
      <c r="I767" s="325" t="s">
        <v>381</v>
      </c>
      <c r="J767" s="325" t="s">
        <v>381</v>
      </c>
      <c r="K767" s="325" t="s">
        <v>381</v>
      </c>
      <c r="L767" s="459" t="s">
        <v>381</v>
      </c>
      <c r="M767" s="325" t="s">
        <v>381</v>
      </c>
      <c r="N767" s="325" t="s">
        <v>381</v>
      </c>
      <c r="O767" s="325" t="s">
        <v>381</v>
      </c>
      <c r="P767" s="325" t="s">
        <v>381</v>
      </c>
      <c r="Q767" s="325" t="s">
        <v>381</v>
      </c>
      <c r="R767" s="325" t="s">
        <v>381</v>
      </c>
      <c r="S767" s="325" t="s">
        <v>381</v>
      </c>
      <c r="T767" s="325" t="s">
        <v>381</v>
      </c>
      <c r="U767" s="459" t="s">
        <v>52</v>
      </c>
      <c r="V767" s="333" t="s">
        <v>381</v>
      </c>
      <c r="W767" s="323" t="s">
        <v>381</v>
      </c>
      <c r="X767" s="325" t="s">
        <v>381</v>
      </c>
      <c r="Y767" s="325" t="s">
        <v>381</v>
      </c>
      <c r="Z767" s="325" t="s">
        <v>381</v>
      </c>
      <c r="AA767" s="325" t="s">
        <v>381</v>
      </c>
      <c r="AB767" s="325" t="s">
        <v>381</v>
      </c>
      <c r="AC767" s="325" t="s">
        <v>381</v>
      </c>
      <c r="AD767" s="325" t="s">
        <v>381</v>
      </c>
      <c r="AE767" s="325" t="s">
        <v>52</v>
      </c>
      <c r="AF767" s="325" t="s">
        <v>381</v>
      </c>
      <c r="AG767" s="325" t="s">
        <v>381</v>
      </c>
      <c r="AH767" s="325" t="s">
        <v>381</v>
      </c>
      <c r="AI767" s="325" t="s">
        <v>381</v>
      </c>
      <c r="AJ767" s="325" t="s">
        <v>381</v>
      </c>
      <c r="AK767" s="325" t="s">
        <v>381</v>
      </c>
      <c r="AL767" s="325" t="s">
        <v>381</v>
      </c>
      <c r="AM767" s="325" t="s">
        <v>381</v>
      </c>
      <c r="AN767" s="325" t="s">
        <v>52</v>
      </c>
      <c r="AO767" s="325" t="s">
        <v>381</v>
      </c>
      <c r="AP767" s="325" t="s">
        <v>381</v>
      </c>
      <c r="AQ767" s="325" t="s">
        <v>381</v>
      </c>
      <c r="AR767" s="325" t="s">
        <v>381</v>
      </c>
      <c r="AS767" s="325" t="s">
        <v>381</v>
      </c>
      <c r="AT767" s="325" t="s">
        <v>381</v>
      </c>
    </row>
    <row r="768" spans="1:46" ht="15">
      <c r="A768" s="618" t="s">
        <v>126</v>
      </c>
      <c r="B768" s="535"/>
      <c r="C768" s="535"/>
      <c r="D768" s="536"/>
      <c r="E768" s="535"/>
      <c r="F768" s="535"/>
      <c r="G768" s="535"/>
      <c r="H768" s="535"/>
      <c r="I768" s="535"/>
      <c r="J768" s="535"/>
      <c r="K768" s="535"/>
      <c r="L768" s="535"/>
      <c r="M768" s="535"/>
      <c r="N768" s="535"/>
      <c r="O768" s="535"/>
      <c r="P768" s="535"/>
      <c r="Q768" s="535"/>
      <c r="R768" s="535"/>
      <c r="S768" s="535"/>
      <c r="T768" s="535"/>
      <c r="U768" s="535"/>
      <c r="V768" s="536"/>
      <c r="W768" s="535"/>
      <c r="X768" s="535"/>
      <c r="Y768" s="535"/>
      <c r="Z768" s="535"/>
      <c r="AA768" s="535"/>
      <c r="AB768" s="535"/>
      <c r="AC768" s="535"/>
      <c r="AD768" s="535"/>
      <c r="AE768" s="537"/>
      <c r="AF768" s="535"/>
      <c r="AG768" s="535"/>
      <c r="AH768" s="535"/>
      <c r="AI768" s="535"/>
      <c r="AJ768" s="535"/>
      <c r="AK768" s="535"/>
      <c r="AL768" s="535"/>
      <c r="AM768" s="535"/>
      <c r="AN768" s="535"/>
      <c r="AO768" s="535"/>
      <c r="AP768" s="535"/>
      <c r="AQ768" s="535"/>
      <c r="AR768" s="535"/>
      <c r="AS768" s="535"/>
      <c r="AT768" s="535"/>
    </row>
    <row r="769" spans="1:46" ht="15">
      <c r="A769" s="446" t="s">
        <v>334</v>
      </c>
      <c r="B769" s="300">
        <f>C769/D769</f>
        <v>0.24324324324324326</v>
      </c>
      <c r="C769" s="325">
        <f>COUNTIF(E769:AT769,"Yes")</f>
        <v>9</v>
      </c>
      <c r="D769" s="388">
        <f>SUM(C769:C772)</f>
        <v>37</v>
      </c>
      <c r="E769" s="323" t="s">
        <v>381</v>
      </c>
      <c r="F769" s="325" t="s">
        <v>381</v>
      </c>
      <c r="G769" s="325" t="s">
        <v>381</v>
      </c>
      <c r="H769" s="325" t="s">
        <v>381</v>
      </c>
      <c r="I769" s="325" t="s">
        <v>52</v>
      </c>
      <c r="J769" s="325" t="s">
        <v>381</v>
      </c>
      <c r="K769" s="325" t="s">
        <v>52</v>
      </c>
      <c r="L769" s="459" t="s">
        <v>381</v>
      </c>
      <c r="M769" s="325" t="s">
        <v>381</v>
      </c>
      <c r="N769" s="325" t="s">
        <v>381</v>
      </c>
      <c r="O769" s="325" t="s">
        <v>381</v>
      </c>
      <c r="P769" s="325" t="s">
        <v>381</v>
      </c>
      <c r="Q769" s="325" t="s">
        <v>381</v>
      </c>
      <c r="R769" s="325" t="s">
        <v>381</v>
      </c>
      <c r="S769" s="325" t="s">
        <v>381</v>
      </c>
      <c r="T769" s="325" t="s">
        <v>381</v>
      </c>
      <c r="U769" s="459" t="s">
        <v>381</v>
      </c>
      <c r="V769" s="333" t="s">
        <v>381</v>
      </c>
      <c r="W769" s="323" t="s">
        <v>52</v>
      </c>
      <c r="X769" s="325" t="s">
        <v>381</v>
      </c>
      <c r="Y769" s="325" t="s">
        <v>381</v>
      </c>
      <c r="Z769" s="325" t="s">
        <v>381</v>
      </c>
      <c r="AA769" s="325" t="s">
        <v>381</v>
      </c>
      <c r="AB769" s="325" t="s">
        <v>381</v>
      </c>
      <c r="AC769" s="325" t="s">
        <v>381</v>
      </c>
      <c r="AD769" s="325" t="s">
        <v>381</v>
      </c>
      <c r="AE769" s="325" t="s">
        <v>381</v>
      </c>
      <c r="AF769" s="325" t="s">
        <v>381</v>
      </c>
      <c r="AG769" s="325" t="s">
        <v>52</v>
      </c>
      <c r="AH769" s="325" t="s">
        <v>381</v>
      </c>
      <c r="AI769" s="325" t="s">
        <v>52</v>
      </c>
      <c r="AJ769" s="325" t="s">
        <v>381</v>
      </c>
      <c r="AK769" s="325" t="s">
        <v>381</v>
      </c>
      <c r="AL769" s="325" t="s">
        <v>381</v>
      </c>
      <c r="AM769" s="325" t="s">
        <v>381</v>
      </c>
      <c r="AN769" s="325" t="s">
        <v>381</v>
      </c>
      <c r="AO769" s="325" t="s">
        <v>52</v>
      </c>
      <c r="AP769" s="325" t="s">
        <v>381</v>
      </c>
      <c r="AQ769" s="325" t="s">
        <v>52</v>
      </c>
      <c r="AR769" s="325" t="s">
        <v>381</v>
      </c>
      <c r="AS769" s="325" t="s">
        <v>52</v>
      </c>
      <c r="AT769" s="325" t="s">
        <v>52</v>
      </c>
    </row>
    <row r="770" spans="1:46" ht="15">
      <c r="A770" s="446" t="s">
        <v>335</v>
      </c>
      <c r="B770" s="300">
        <f>C770/D770</f>
        <v>5.4054054054054057E-2</v>
      </c>
      <c r="C770" s="325">
        <f>COUNTIF(E770:AT770,"Yes")</f>
        <v>2</v>
      </c>
      <c r="D770" s="388">
        <f>SUM(C769:C772)</f>
        <v>37</v>
      </c>
      <c r="E770" s="323" t="s">
        <v>381</v>
      </c>
      <c r="F770" s="325" t="s">
        <v>381</v>
      </c>
      <c r="G770" s="325" t="s">
        <v>381</v>
      </c>
      <c r="H770" s="325" t="s">
        <v>381</v>
      </c>
      <c r="I770" s="325" t="s">
        <v>381</v>
      </c>
      <c r="J770" s="325" t="s">
        <v>381</v>
      </c>
      <c r="K770" s="325" t="s">
        <v>381</v>
      </c>
      <c r="L770" s="459" t="s">
        <v>381</v>
      </c>
      <c r="M770" s="325" t="s">
        <v>381</v>
      </c>
      <c r="N770" s="325" t="s">
        <v>381</v>
      </c>
      <c r="O770" s="325" t="s">
        <v>381</v>
      </c>
      <c r="P770" s="325" t="s">
        <v>52</v>
      </c>
      <c r="Q770" s="325" t="s">
        <v>381</v>
      </c>
      <c r="R770" s="325" t="s">
        <v>381</v>
      </c>
      <c r="S770" s="325" t="s">
        <v>381</v>
      </c>
      <c r="T770" s="325" t="s">
        <v>381</v>
      </c>
      <c r="U770" s="459" t="s">
        <v>381</v>
      </c>
      <c r="V770" s="333" t="s">
        <v>381</v>
      </c>
      <c r="W770" s="323" t="s">
        <v>381</v>
      </c>
      <c r="X770" s="325" t="s">
        <v>381</v>
      </c>
      <c r="Y770" s="325" t="s">
        <v>381</v>
      </c>
      <c r="Z770" s="325" t="s">
        <v>381</v>
      </c>
      <c r="AA770" s="325" t="s">
        <v>381</v>
      </c>
      <c r="AB770" s="325" t="s">
        <v>381</v>
      </c>
      <c r="AC770" s="325" t="s">
        <v>381</v>
      </c>
      <c r="AD770" s="325" t="s">
        <v>381</v>
      </c>
      <c r="AE770" s="325" t="s">
        <v>381</v>
      </c>
      <c r="AF770" s="325" t="s">
        <v>381</v>
      </c>
      <c r="AG770" s="325" t="s">
        <v>381</v>
      </c>
      <c r="AH770" s="325" t="s">
        <v>52</v>
      </c>
      <c r="AI770" s="325" t="s">
        <v>381</v>
      </c>
      <c r="AJ770" s="325" t="s">
        <v>381</v>
      </c>
      <c r="AK770" s="325" t="s">
        <v>381</v>
      </c>
      <c r="AL770" s="325" t="s">
        <v>381</v>
      </c>
      <c r="AM770" s="325" t="s">
        <v>381</v>
      </c>
      <c r="AN770" s="325" t="s">
        <v>381</v>
      </c>
      <c r="AO770" s="325" t="s">
        <v>381</v>
      </c>
      <c r="AP770" s="325" t="s">
        <v>381</v>
      </c>
      <c r="AQ770" s="325" t="s">
        <v>381</v>
      </c>
      <c r="AR770" s="325" t="s">
        <v>381</v>
      </c>
      <c r="AS770" s="325" t="s">
        <v>381</v>
      </c>
      <c r="AT770" s="325" t="s">
        <v>381</v>
      </c>
    </row>
    <row r="771" spans="1:46" ht="15">
      <c r="A771" s="446" t="s">
        <v>336</v>
      </c>
      <c r="B771" s="300">
        <f>C771/D771</f>
        <v>0.40540540540540543</v>
      </c>
      <c r="C771" s="325">
        <f>COUNTIF(E771:AT771,"Yes")</f>
        <v>15</v>
      </c>
      <c r="D771" s="388">
        <f>SUM(C769:C772)</f>
        <v>37</v>
      </c>
      <c r="E771" s="323" t="s">
        <v>381</v>
      </c>
      <c r="F771" s="325" t="s">
        <v>381</v>
      </c>
      <c r="G771" s="325" t="s">
        <v>381</v>
      </c>
      <c r="H771" s="325" t="s">
        <v>52</v>
      </c>
      <c r="I771" s="325" t="s">
        <v>381</v>
      </c>
      <c r="J771" s="325" t="s">
        <v>52</v>
      </c>
      <c r="K771" s="325" t="s">
        <v>381</v>
      </c>
      <c r="L771" s="459" t="s">
        <v>52</v>
      </c>
      <c r="M771" s="325" t="s">
        <v>52</v>
      </c>
      <c r="N771" s="325" t="s">
        <v>381</v>
      </c>
      <c r="O771" s="325" t="s">
        <v>52</v>
      </c>
      <c r="P771" s="325" t="s">
        <v>381</v>
      </c>
      <c r="Q771" s="325" t="s">
        <v>381</v>
      </c>
      <c r="R771" s="325" t="s">
        <v>52</v>
      </c>
      <c r="S771" s="325" t="s">
        <v>381</v>
      </c>
      <c r="T771" s="325" t="s">
        <v>381</v>
      </c>
      <c r="U771" s="459" t="s">
        <v>381</v>
      </c>
      <c r="V771" s="333" t="s">
        <v>52</v>
      </c>
      <c r="W771" s="323" t="s">
        <v>381</v>
      </c>
      <c r="X771" s="325" t="s">
        <v>52</v>
      </c>
      <c r="Y771" s="325" t="s">
        <v>381</v>
      </c>
      <c r="Z771" s="325" t="s">
        <v>52</v>
      </c>
      <c r="AA771" s="325" t="s">
        <v>52</v>
      </c>
      <c r="AB771" s="325" t="s">
        <v>52</v>
      </c>
      <c r="AC771" s="325" t="s">
        <v>52</v>
      </c>
      <c r="AD771" s="325" t="s">
        <v>381</v>
      </c>
      <c r="AE771" s="325" t="s">
        <v>381</v>
      </c>
      <c r="AF771" s="325" t="s">
        <v>52</v>
      </c>
      <c r="AG771" s="325" t="s">
        <v>381</v>
      </c>
      <c r="AH771" s="325" t="s">
        <v>381</v>
      </c>
      <c r="AI771" s="325" t="s">
        <v>381</v>
      </c>
      <c r="AJ771" s="325" t="s">
        <v>381</v>
      </c>
      <c r="AK771" s="325" t="s">
        <v>52</v>
      </c>
      <c r="AL771" s="325" t="s">
        <v>52</v>
      </c>
      <c r="AM771" s="325" t="s">
        <v>381</v>
      </c>
      <c r="AN771" s="325" t="s">
        <v>381</v>
      </c>
      <c r="AO771" s="325" t="s">
        <v>381</v>
      </c>
      <c r="AP771" s="325" t="s">
        <v>381</v>
      </c>
      <c r="AQ771" s="325" t="s">
        <v>381</v>
      </c>
      <c r="AR771" s="325" t="s">
        <v>381</v>
      </c>
      <c r="AS771" s="325" t="s">
        <v>381</v>
      </c>
      <c r="AT771" s="325" t="s">
        <v>381</v>
      </c>
    </row>
    <row r="772" spans="1:46" ht="15">
      <c r="A772" s="446" t="s">
        <v>337</v>
      </c>
      <c r="B772" s="300">
        <f>C772/D772</f>
        <v>0.29729729729729731</v>
      </c>
      <c r="C772" s="325">
        <f>COUNTIF(E772:AT772,"Yes")</f>
        <v>11</v>
      </c>
      <c r="D772" s="388">
        <f>SUM(C769:C772)</f>
        <v>37</v>
      </c>
      <c r="E772" s="323" t="s">
        <v>52</v>
      </c>
      <c r="F772" s="325" t="s">
        <v>381</v>
      </c>
      <c r="G772" s="325" t="s">
        <v>52</v>
      </c>
      <c r="H772" s="325" t="s">
        <v>381</v>
      </c>
      <c r="I772" s="325" t="s">
        <v>381</v>
      </c>
      <c r="J772" s="325" t="s">
        <v>381</v>
      </c>
      <c r="K772" s="325" t="s">
        <v>381</v>
      </c>
      <c r="L772" s="459" t="s">
        <v>381</v>
      </c>
      <c r="M772" s="325" t="s">
        <v>381</v>
      </c>
      <c r="N772" s="325" t="s">
        <v>52</v>
      </c>
      <c r="O772" s="325" t="s">
        <v>381</v>
      </c>
      <c r="P772" s="325" t="s">
        <v>381</v>
      </c>
      <c r="Q772" s="325" t="s">
        <v>52</v>
      </c>
      <c r="R772" s="325" t="s">
        <v>381</v>
      </c>
      <c r="S772" s="325" t="s">
        <v>52</v>
      </c>
      <c r="T772" s="325" t="s">
        <v>381</v>
      </c>
      <c r="U772" s="459" t="s">
        <v>52</v>
      </c>
      <c r="V772" s="333" t="s">
        <v>381</v>
      </c>
      <c r="W772" s="323" t="s">
        <v>381</v>
      </c>
      <c r="X772" s="325" t="s">
        <v>381</v>
      </c>
      <c r="Y772" s="325" t="s">
        <v>52</v>
      </c>
      <c r="Z772" s="325" t="s">
        <v>381</v>
      </c>
      <c r="AA772" s="325" t="s">
        <v>381</v>
      </c>
      <c r="AB772" s="325" t="s">
        <v>381</v>
      </c>
      <c r="AC772" s="325" t="s">
        <v>381</v>
      </c>
      <c r="AD772" s="325" t="s">
        <v>381</v>
      </c>
      <c r="AE772" s="325" t="s">
        <v>52</v>
      </c>
      <c r="AF772" s="325" t="s">
        <v>381</v>
      </c>
      <c r="AG772" s="325" t="s">
        <v>381</v>
      </c>
      <c r="AH772" s="325" t="s">
        <v>381</v>
      </c>
      <c r="AI772" s="325" t="s">
        <v>381</v>
      </c>
      <c r="AJ772" s="325" t="s">
        <v>52</v>
      </c>
      <c r="AK772" s="325" t="s">
        <v>381</v>
      </c>
      <c r="AL772" s="325" t="s">
        <v>381</v>
      </c>
      <c r="AM772" s="325" t="s">
        <v>52</v>
      </c>
      <c r="AN772" s="325" t="s">
        <v>52</v>
      </c>
      <c r="AO772" s="325" t="s">
        <v>381</v>
      </c>
      <c r="AP772" s="325" t="s">
        <v>381</v>
      </c>
      <c r="AQ772" s="325" t="s">
        <v>381</v>
      </c>
      <c r="AR772" s="325" t="s">
        <v>381</v>
      </c>
      <c r="AS772" s="325" t="s">
        <v>381</v>
      </c>
      <c r="AT772" s="325" t="s">
        <v>381</v>
      </c>
    </row>
    <row r="773" spans="1:46" ht="15">
      <c r="A773" s="618" t="s">
        <v>608</v>
      </c>
      <c r="B773" s="535"/>
      <c r="C773" s="535"/>
      <c r="D773" s="536"/>
      <c r="E773" s="535"/>
      <c r="F773" s="535"/>
      <c r="G773" s="535"/>
      <c r="H773" s="535"/>
      <c r="I773" s="535"/>
      <c r="J773" s="535"/>
      <c r="K773" s="535"/>
      <c r="L773" s="535"/>
      <c r="M773" s="535"/>
      <c r="N773" s="535"/>
      <c r="O773" s="535"/>
      <c r="P773" s="535"/>
      <c r="Q773" s="535"/>
      <c r="R773" s="535"/>
      <c r="S773" s="535"/>
      <c r="T773" s="535"/>
      <c r="U773" s="535"/>
      <c r="V773" s="536"/>
      <c r="W773" s="535"/>
      <c r="X773" s="535"/>
      <c r="Y773" s="535"/>
      <c r="Z773" s="535"/>
      <c r="AA773" s="535"/>
      <c r="AB773" s="535"/>
      <c r="AC773" s="535"/>
      <c r="AD773" s="535"/>
      <c r="AE773" s="537"/>
      <c r="AF773" s="535"/>
      <c r="AG773" s="535"/>
      <c r="AH773" s="535"/>
      <c r="AI773" s="535"/>
      <c r="AJ773" s="535"/>
      <c r="AK773" s="535"/>
      <c r="AL773" s="535"/>
      <c r="AM773" s="535"/>
      <c r="AN773" s="535"/>
      <c r="AO773" s="535"/>
      <c r="AP773" s="535"/>
      <c r="AQ773" s="535"/>
      <c r="AR773" s="535"/>
      <c r="AS773" s="535"/>
      <c r="AT773" s="535"/>
    </row>
    <row r="774" spans="1:46" ht="15">
      <c r="A774" s="446" t="s">
        <v>334</v>
      </c>
      <c r="B774" s="300">
        <f>C774/D774</f>
        <v>0.27777777777777779</v>
      </c>
      <c r="C774" s="325">
        <f>COUNTIF(E774:AT774,"Yes")</f>
        <v>10</v>
      </c>
      <c r="D774" s="388">
        <f>SUM(C774:C777)</f>
        <v>36</v>
      </c>
      <c r="E774" s="323" t="s">
        <v>381</v>
      </c>
      <c r="F774" s="325" t="s">
        <v>381</v>
      </c>
      <c r="G774" s="325" t="s">
        <v>381</v>
      </c>
      <c r="H774" s="325" t="s">
        <v>381</v>
      </c>
      <c r="I774" s="325" t="s">
        <v>52</v>
      </c>
      <c r="J774" s="325" t="s">
        <v>381</v>
      </c>
      <c r="K774" s="325" t="s">
        <v>381</v>
      </c>
      <c r="L774" s="459" t="s">
        <v>381</v>
      </c>
      <c r="M774" s="325" t="s">
        <v>381</v>
      </c>
      <c r="N774" s="325" t="s">
        <v>381</v>
      </c>
      <c r="O774" s="325" t="s">
        <v>381</v>
      </c>
      <c r="P774" s="325" t="s">
        <v>381</v>
      </c>
      <c r="Q774" s="325" t="s">
        <v>52</v>
      </c>
      <c r="R774" s="325" t="s">
        <v>381</v>
      </c>
      <c r="S774" s="325" t="s">
        <v>381</v>
      </c>
      <c r="T774" s="325" t="s">
        <v>52</v>
      </c>
      <c r="U774" s="459" t="s">
        <v>381</v>
      </c>
      <c r="V774" s="333" t="s">
        <v>381</v>
      </c>
      <c r="W774" s="323" t="s">
        <v>52</v>
      </c>
      <c r="X774" s="325" t="s">
        <v>381</v>
      </c>
      <c r="Y774" s="325" t="s">
        <v>381</v>
      </c>
      <c r="Z774" s="325" t="s">
        <v>381</v>
      </c>
      <c r="AA774" s="325" t="s">
        <v>381</v>
      </c>
      <c r="AB774" s="325" t="s">
        <v>381</v>
      </c>
      <c r="AC774" s="325" t="s">
        <v>381</v>
      </c>
      <c r="AD774" s="325" t="s">
        <v>381</v>
      </c>
      <c r="AE774" s="325" t="s">
        <v>381</v>
      </c>
      <c r="AF774" s="325" t="s">
        <v>381</v>
      </c>
      <c r="AG774" s="325" t="s">
        <v>52</v>
      </c>
      <c r="AH774" s="325" t="s">
        <v>381</v>
      </c>
      <c r="AI774" s="325" t="s">
        <v>52</v>
      </c>
      <c r="AJ774" s="325" t="s">
        <v>381</v>
      </c>
      <c r="AK774" s="325" t="s">
        <v>381</v>
      </c>
      <c r="AL774" s="325" t="s">
        <v>381</v>
      </c>
      <c r="AM774" s="325" t="s">
        <v>381</v>
      </c>
      <c r="AN774" s="325" t="s">
        <v>381</v>
      </c>
      <c r="AO774" s="325" t="s">
        <v>52</v>
      </c>
      <c r="AP774" s="325" t="s">
        <v>381</v>
      </c>
      <c r="AQ774" s="325" t="s">
        <v>52</v>
      </c>
      <c r="AR774" s="325" t="s">
        <v>381</v>
      </c>
      <c r="AS774" s="325" t="s">
        <v>52</v>
      </c>
      <c r="AT774" s="325" t="s">
        <v>52</v>
      </c>
    </row>
    <row r="775" spans="1:46" ht="15">
      <c r="A775" s="446" t="s">
        <v>335</v>
      </c>
      <c r="B775" s="300">
        <f>C775/D775</f>
        <v>5.5555555555555552E-2</v>
      </c>
      <c r="C775" s="325">
        <f>COUNTIF(E775:AT775,"Yes")</f>
        <v>2</v>
      </c>
      <c r="D775" s="388">
        <f>SUM(C774:C777)</f>
        <v>36</v>
      </c>
      <c r="E775" s="323" t="s">
        <v>52</v>
      </c>
      <c r="F775" s="325" t="s">
        <v>381</v>
      </c>
      <c r="G775" s="325" t="s">
        <v>381</v>
      </c>
      <c r="H775" s="325" t="s">
        <v>381</v>
      </c>
      <c r="I775" s="325" t="s">
        <v>381</v>
      </c>
      <c r="J775" s="325" t="s">
        <v>381</v>
      </c>
      <c r="K775" s="325" t="s">
        <v>381</v>
      </c>
      <c r="L775" s="459" t="s">
        <v>381</v>
      </c>
      <c r="M775" s="325" t="s">
        <v>381</v>
      </c>
      <c r="N775" s="325" t="s">
        <v>381</v>
      </c>
      <c r="O775" s="325" t="s">
        <v>381</v>
      </c>
      <c r="P775" s="325" t="s">
        <v>52</v>
      </c>
      <c r="Q775" s="325" t="s">
        <v>381</v>
      </c>
      <c r="R775" s="325" t="s">
        <v>381</v>
      </c>
      <c r="S775" s="325" t="s">
        <v>381</v>
      </c>
      <c r="T775" s="325" t="s">
        <v>381</v>
      </c>
      <c r="U775" s="459" t="s">
        <v>381</v>
      </c>
      <c r="V775" s="333" t="s">
        <v>381</v>
      </c>
      <c r="W775" s="323" t="s">
        <v>381</v>
      </c>
      <c r="X775" s="325" t="s">
        <v>381</v>
      </c>
      <c r="Y775" s="325" t="s">
        <v>381</v>
      </c>
      <c r="Z775" s="325" t="s">
        <v>381</v>
      </c>
      <c r="AA775" s="325" t="s">
        <v>381</v>
      </c>
      <c r="AB775" s="325" t="s">
        <v>381</v>
      </c>
      <c r="AC775" s="325" t="s">
        <v>381</v>
      </c>
      <c r="AD775" s="325" t="s">
        <v>381</v>
      </c>
      <c r="AE775" s="325" t="s">
        <v>381</v>
      </c>
      <c r="AF775" s="325" t="s">
        <v>381</v>
      </c>
      <c r="AG775" s="325" t="s">
        <v>381</v>
      </c>
      <c r="AH775" s="325" t="s">
        <v>381</v>
      </c>
      <c r="AI775" s="325" t="s">
        <v>381</v>
      </c>
      <c r="AJ775" s="325" t="s">
        <v>381</v>
      </c>
      <c r="AK775" s="325" t="s">
        <v>381</v>
      </c>
      <c r="AL775" s="325" t="s">
        <v>381</v>
      </c>
      <c r="AM775" s="325" t="s">
        <v>381</v>
      </c>
      <c r="AN775" s="325" t="s">
        <v>381</v>
      </c>
      <c r="AO775" s="325" t="s">
        <v>381</v>
      </c>
      <c r="AP775" s="325" t="s">
        <v>381</v>
      </c>
      <c r="AQ775" s="325" t="s">
        <v>381</v>
      </c>
      <c r="AR775" s="325" t="s">
        <v>381</v>
      </c>
      <c r="AS775" s="325" t="s">
        <v>381</v>
      </c>
      <c r="AT775" s="325" t="s">
        <v>381</v>
      </c>
    </row>
    <row r="776" spans="1:46" ht="15">
      <c r="A776" s="446" t="s">
        <v>336</v>
      </c>
      <c r="B776" s="300">
        <f>C776/D776</f>
        <v>0.625</v>
      </c>
      <c r="C776" s="325">
        <f>COUNTIF(E776:AT776,"Yes")</f>
        <v>20</v>
      </c>
      <c r="D776" s="388">
        <f>SUM(C773:C776)</f>
        <v>32</v>
      </c>
      <c r="E776" s="323" t="s">
        <v>381</v>
      </c>
      <c r="F776" s="325" t="s">
        <v>381</v>
      </c>
      <c r="G776" s="325" t="s">
        <v>381</v>
      </c>
      <c r="H776" s="325" t="s">
        <v>52</v>
      </c>
      <c r="I776" s="325" t="s">
        <v>381</v>
      </c>
      <c r="J776" s="325" t="s">
        <v>52</v>
      </c>
      <c r="K776" s="325" t="s">
        <v>52</v>
      </c>
      <c r="L776" s="459" t="s">
        <v>52</v>
      </c>
      <c r="M776" s="325" t="s">
        <v>52</v>
      </c>
      <c r="N776" s="325" t="s">
        <v>381</v>
      </c>
      <c r="O776" s="325" t="s">
        <v>52</v>
      </c>
      <c r="P776" s="325" t="s">
        <v>381</v>
      </c>
      <c r="Q776" s="325" t="s">
        <v>381</v>
      </c>
      <c r="R776" s="325" t="s">
        <v>52</v>
      </c>
      <c r="S776" s="325" t="s">
        <v>381</v>
      </c>
      <c r="T776" s="325" t="s">
        <v>381</v>
      </c>
      <c r="U776" s="459" t="s">
        <v>381</v>
      </c>
      <c r="V776" s="333" t="s">
        <v>52</v>
      </c>
      <c r="W776" s="323" t="s">
        <v>381</v>
      </c>
      <c r="X776" s="325" t="s">
        <v>52</v>
      </c>
      <c r="Y776" s="325" t="s">
        <v>52</v>
      </c>
      <c r="Z776" s="325" t="s">
        <v>52</v>
      </c>
      <c r="AA776" s="325" t="s">
        <v>52</v>
      </c>
      <c r="AB776" s="325" t="s">
        <v>52</v>
      </c>
      <c r="AC776" s="325" t="s">
        <v>52</v>
      </c>
      <c r="AD776" s="325" t="s">
        <v>381</v>
      </c>
      <c r="AE776" s="325" t="s">
        <v>52</v>
      </c>
      <c r="AF776" s="325" t="s">
        <v>52</v>
      </c>
      <c r="AG776" s="325" t="s">
        <v>381</v>
      </c>
      <c r="AH776" s="325" t="s">
        <v>381</v>
      </c>
      <c r="AI776" s="325" t="s">
        <v>381</v>
      </c>
      <c r="AJ776" s="325" t="s">
        <v>381</v>
      </c>
      <c r="AK776" s="325" t="s">
        <v>52</v>
      </c>
      <c r="AL776" s="325" t="s">
        <v>52</v>
      </c>
      <c r="AM776" s="325" t="s">
        <v>52</v>
      </c>
      <c r="AN776" s="325" t="s">
        <v>381</v>
      </c>
      <c r="AO776" s="325" t="s">
        <v>381</v>
      </c>
      <c r="AP776" s="325" t="s">
        <v>381</v>
      </c>
      <c r="AQ776" s="325" t="s">
        <v>381</v>
      </c>
      <c r="AR776" s="325" t="s">
        <v>52</v>
      </c>
      <c r="AS776" s="325" t="s">
        <v>381</v>
      </c>
      <c r="AT776" s="325" t="s">
        <v>381</v>
      </c>
    </row>
    <row r="777" spans="1:46" ht="15">
      <c r="A777" s="446" t="s">
        <v>337</v>
      </c>
      <c r="B777" s="300">
        <f>C777/D777</f>
        <v>0.1111111111111111</v>
      </c>
      <c r="C777" s="325">
        <f>COUNTIF(E777:AT777,"Yes")</f>
        <v>4</v>
      </c>
      <c r="D777" s="388">
        <f>SUM(C774:C777)</f>
        <v>36</v>
      </c>
      <c r="E777" s="323" t="s">
        <v>381</v>
      </c>
      <c r="F777" s="325" t="s">
        <v>381</v>
      </c>
      <c r="G777" s="325" t="s">
        <v>381</v>
      </c>
      <c r="H777" s="325" t="s">
        <v>381</v>
      </c>
      <c r="I777" s="325" t="s">
        <v>381</v>
      </c>
      <c r="J777" s="325" t="s">
        <v>381</v>
      </c>
      <c r="K777" s="325" t="s">
        <v>381</v>
      </c>
      <c r="L777" s="459" t="s">
        <v>381</v>
      </c>
      <c r="M777" s="325" t="s">
        <v>381</v>
      </c>
      <c r="N777" s="325" t="s">
        <v>381</v>
      </c>
      <c r="O777" s="325" t="s">
        <v>381</v>
      </c>
      <c r="P777" s="325" t="s">
        <v>381</v>
      </c>
      <c r="Q777" s="325" t="s">
        <v>381</v>
      </c>
      <c r="R777" s="325" t="s">
        <v>381</v>
      </c>
      <c r="S777" s="325" t="s">
        <v>381</v>
      </c>
      <c r="T777" s="325" t="s">
        <v>381</v>
      </c>
      <c r="U777" s="459" t="s">
        <v>52</v>
      </c>
      <c r="V777" s="333" t="s">
        <v>381</v>
      </c>
      <c r="W777" s="323" t="s">
        <v>381</v>
      </c>
      <c r="X777" s="325" t="s">
        <v>381</v>
      </c>
      <c r="Y777" s="325" t="s">
        <v>381</v>
      </c>
      <c r="Z777" s="325" t="s">
        <v>381</v>
      </c>
      <c r="AA777" s="325" t="s">
        <v>381</v>
      </c>
      <c r="AB777" s="325" t="s">
        <v>381</v>
      </c>
      <c r="AC777" s="325" t="s">
        <v>381</v>
      </c>
      <c r="AD777" s="325" t="s">
        <v>381</v>
      </c>
      <c r="AE777" s="325" t="s">
        <v>381</v>
      </c>
      <c r="AF777" s="325" t="s">
        <v>381</v>
      </c>
      <c r="AG777" s="325" t="s">
        <v>381</v>
      </c>
      <c r="AH777" s="325" t="s">
        <v>52</v>
      </c>
      <c r="AI777" s="325" t="s">
        <v>381</v>
      </c>
      <c r="AJ777" s="325" t="s">
        <v>52</v>
      </c>
      <c r="AK777" s="325" t="s">
        <v>381</v>
      </c>
      <c r="AL777" s="325" t="s">
        <v>381</v>
      </c>
      <c r="AM777" s="325" t="s">
        <v>381</v>
      </c>
      <c r="AN777" s="325" t="s">
        <v>52</v>
      </c>
      <c r="AO777" s="325" t="s">
        <v>381</v>
      </c>
      <c r="AP777" s="325" t="s">
        <v>381</v>
      </c>
      <c r="AQ777" s="325" t="s">
        <v>381</v>
      </c>
      <c r="AR777" s="325" t="s">
        <v>381</v>
      </c>
      <c r="AS777" s="325" t="s">
        <v>381</v>
      </c>
      <c r="AT777" s="325" t="s">
        <v>381</v>
      </c>
    </row>
    <row r="778" spans="1:46" ht="24.75" customHeight="1">
      <c r="A778" s="613" t="s">
        <v>609</v>
      </c>
      <c r="B778" s="520"/>
      <c r="C778" s="432"/>
      <c r="D778" s="433"/>
      <c r="E778" s="432"/>
      <c r="F778" s="432"/>
      <c r="G778" s="432"/>
      <c r="H778" s="432"/>
      <c r="I778" s="432"/>
      <c r="J778" s="432"/>
      <c r="K778" s="432"/>
      <c r="L778" s="432"/>
      <c r="M778" s="432"/>
      <c r="N778" s="432"/>
      <c r="O778" s="432"/>
      <c r="P778" s="432"/>
      <c r="Q778" s="432"/>
      <c r="R778" s="432"/>
      <c r="S778" s="432"/>
      <c r="T778" s="432"/>
      <c r="U778" s="432"/>
      <c r="V778" s="433"/>
      <c r="W778" s="432"/>
      <c r="X778" s="432"/>
      <c r="Y778" s="432"/>
      <c r="Z778" s="432"/>
      <c r="AA778" s="432"/>
      <c r="AB778" s="432"/>
      <c r="AC778" s="432"/>
      <c r="AD778" s="432"/>
      <c r="AE778" s="434"/>
      <c r="AF778" s="432"/>
      <c r="AG778" s="432"/>
      <c r="AH778" s="432"/>
      <c r="AI778" s="432"/>
      <c r="AJ778" s="432"/>
      <c r="AK778" s="432"/>
      <c r="AL778" s="432"/>
      <c r="AM778" s="432"/>
      <c r="AN778" s="432"/>
      <c r="AO778" s="432"/>
      <c r="AP778" s="432"/>
      <c r="AQ778" s="432"/>
      <c r="AR778" s="432"/>
      <c r="AS778" s="432"/>
      <c r="AT778" s="432"/>
    </row>
    <row r="779" spans="1:46" ht="20.25" customHeight="1">
      <c r="A779" s="617" t="s">
        <v>147</v>
      </c>
      <c r="B779" s="535"/>
      <c r="C779" s="535"/>
      <c r="D779" s="536"/>
      <c r="E779" s="535"/>
      <c r="F779" s="535"/>
      <c r="G779" s="535"/>
      <c r="H779" s="535"/>
      <c r="I779" s="535"/>
      <c r="J779" s="535"/>
      <c r="K779" s="535"/>
      <c r="L779" s="535"/>
      <c r="M779" s="535"/>
      <c r="N779" s="535"/>
      <c r="O779" s="535"/>
      <c r="P779" s="535"/>
      <c r="Q779" s="535"/>
      <c r="R779" s="535"/>
      <c r="S779" s="535"/>
      <c r="T779" s="535"/>
      <c r="U779" s="535"/>
      <c r="V779" s="536"/>
      <c r="W779" s="535"/>
      <c r="X779" s="535"/>
      <c r="Y779" s="535"/>
      <c r="Z779" s="535"/>
      <c r="AA779" s="535"/>
      <c r="AB779" s="535"/>
      <c r="AC779" s="535"/>
      <c r="AD779" s="535"/>
      <c r="AE779" s="537"/>
      <c r="AF779" s="535"/>
      <c r="AG779" s="535"/>
      <c r="AH779" s="535"/>
      <c r="AI779" s="535"/>
      <c r="AJ779" s="535"/>
      <c r="AK779" s="535"/>
      <c r="AL779" s="535"/>
      <c r="AM779" s="535"/>
      <c r="AN779" s="535"/>
      <c r="AO779" s="535"/>
      <c r="AP779" s="535"/>
      <c r="AQ779" s="535"/>
      <c r="AR779" s="535"/>
      <c r="AS779" s="535"/>
      <c r="AT779" s="535"/>
    </row>
    <row r="780" spans="1:46" ht="15">
      <c r="A780" s="446">
        <v>0</v>
      </c>
      <c r="B780" s="300">
        <f>C780/D780</f>
        <v>0.76923076923076927</v>
      </c>
      <c r="C780" s="325">
        <f>COUNTIF(E780:AT780,"Yes")</f>
        <v>30</v>
      </c>
      <c r="D780" s="388">
        <f>SUM($C$780:$C$782)</f>
        <v>39</v>
      </c>
      <c r="E780" s="323" t="s">
        <v>52</v>
      </c>
      <c r="F780" s="325" t="s">
        <v>52</v>
      </c>
      <c r="G780" s="325" t="s">
        <v>381</v>
      </c>
      <c r="H780" s="325" t="s">
        <v>52</v>
      </c>
      <c r="I780" s="325" t="s">
        <v>52</v>
      </c>
      <c r="J780" s="325" t="s">
        <v>52</v>
      </c>
      <c r="K780" s="325" t="s">
        <v>52</v>
      </c>
      <c r="L780" s="459" t="s">
        <v>52</v>
      </c>
      <c r="M780" s="325" t="s">
        <v>52</v>
      </c>
      <c r="N780" s="325" t="s">
        <v>381</v>
      </c>
      <c r="O780" s="325" t="s">
        <v>52</v>
      </c>
      <c r="P780" s="325" t="s">
        <v>381</v>
      </c>
      <c r="Q780" s="325" t="s">
        <v>52</v>
      </c>
      <c r="R780" s="325" t="s">
        <v>52</v>
      </c>
      <c r="S780" s="325" t="s">
        <v>52</v>
      </c>
      <c r="T780" s="325" t="s">
        <v>52</v>
      </c>
      <c r="U780" s="459" t="s">
        <v>52</v>
      </c>
      <c r="V780" s="333" t="s">
        <v>381</v>
      </c>
      <c r="W780" s="323" t="s">
        <v>381</v>
      </c>
      <c r="X780" s="325" t="s">
        <v>381</v>
      </c>
      <c r="Y780" s="325" t="s">
        <v>52</v>
      </c>
      <c r="Z780" s="325" t="s">
        <v>52</v>
      </c>
      <c r="AA780" s="325" t="s">
        <v>381</v>
      </c>
      <c r="AB780" s="325" t="s">
        <v>52</v>
      </c>
      <c r="AC780" s="325" t="s">
        <v>52</v>
      </c>
      <c r="AD780" s="325" t="s">
        <v>52</v>
      </c>
      <c r="AE780" s="325" t="s">
        <v>52</v>
      </c>
      <c r="AF780" s="325" t="s">
        <v>381</v>
      </c>
      <c r="AG780" s="325" t="s">
        <v>381</v>
      </c>
      <c r="AH780" s="325" t="s">
        <v>381</v>
      </c>
      <c r="AI780" s="325" t="s">
        <v>381</v>
      </c>
      <c r="AJ780" s="325" t="s">
        <v>381</v>
      </c>
      <c r="AK780" s="325" t="s">
        <v>52</v>
      </c>
      <c r="AL780" s="325" t="s">
        <v>52</v>
      </c>
      <c r="AM780" s="325" t="s">
        <v>52</v>
      </c>
      <c r="AN780" s="325" t="s">
        <v>52</v>
      </c>
      <c r="AO780" s="325" t="s">
        <v>52</v>
      </c>
      <c r="AP780" s="325" t="s">
        <v>52</v>
      </c>
      <c r="AQ780" s="325" t="s">
        <v>52</v>
      </c>
      <c r="AR780" s="325" t="s">
        <v>52</v>
      </c>
      <c r="AS780" s="325" t="s">
        <v>52</v>
      </c>
      <c r="AT780" s="325" t="s">
        <v>52</v>
      </c>
    </row>
    <row r="781" spans="1:46" ht="15">
      <c r="A781" s="446">
        <v>1</v>
      </c>
      <c r="B781" s="300">
        <f>C781/D781</f>
        <v>5.128205128205128E-2</v>
      </c>
      <c r="C781" s="325">
        <f>COUNTIF(E781:AT781,"Yes")</f>
        <v>2</v>
      </c>
      <c r="D781" s="388">
        <f>SUM($C$780:$C$782)</f>
        <v>39</v>
      </c>
      <c r="E781" s="323" t="s">
        <v>381</v>
      </c>
      <c r="F781" s="325" t="s">
        <v>381</v>
      </c>
      <c r="G781" s="325" t="s">
        <v>381</v>
      </c>
      <c r="H781" s="325" t="s">
        <v>381</v>
      </c>
      <c r="I781" s="325" t="s">
        <v>381</v>
      </c>
      <c r="J781" s="325" t="s">
        <v>381</v>
      </c>
      <c r="K781" s="325" t="s">
        <v>381</v>
      </c>
      <c r="L781" s="459" t="s">
        <v>381</v>
      </c>
      <c r="M781" s="325" t="s">
        <v>381</v>
      </c>
      <c r="N781" s="325" t="s">
        <v>381</v>
      </c>
      <c r="O781" s="325" t="s">
        <v>381</v>
      </c>
      <c r="P781" s="325" t="s">
        <v>52</v>
      </c>
      <c r="Q781" s="325" t="s">
        <v>381</v>
      </c>
      <c r="R781" s="325" t="s">
        <v>381</v>
      </c>
      <c r="S781" s="325" t="s">
        <v>381</v>
      </c>
      <c r="T781" s="325" t="s">
        <v>381</v>
      </c>
      <c r="U781" s="459" t="s">
        <v>381</v>
      </c>
      <c r="V781" s="333" t="s">
        <v>381</v>
      </c>
      <c r="W781" s="323" t="s">
        <v>381</v>
      </c>
      <c r="X781" s="325" t="s">
        <v>381</v>
      </c>
      <c r="Y781" s="325" t="s">
        <v>381</v>
      </c>
      <c r="Z781" s="325" t="s">
        <v>381</v>
      </c>
      <c r="AA781" s="325" t="s">
        <v>381</v>
      </c>
      <c r="AB781" s="325" t="s">
        <v>381</v>
      </c>
      <c r="AC781" s="325" t="s">
        <v>381</v>
      </c>
      <c r="AD781" s="325" t="s">
        <v>381</v>
      </c>
      <c r="AE781" s="325" t="s">
        <v>381</v>
      </c>
      <c r="AF781" s="325" t="s">
        <v>52</v>
      </c>
      <c r="AG781" s="325" t="s">
        <v>381</v>
      </c>
      <c r="AH781" s="325" t="s">
        <v>381</v>
      </c>
      <c r="AI781" s="325" t="s">
        <v>381</v>
      </c>
      <c r="AJ781" s="325" t="s">
        <v>381</v>
      </c>
      <c r="AK781" s="325" t="s">
        <v>381</v>
      </c>
      <c r="AL781" s="325" t="s">
        <v>381</v>
      </c>
      <c r="AM781" s="325" t="s">
        <v>381</v>
      </c>
      <c r="AN781" s="325" t="s">
        <v>381</v>
      </c>
      <c r="AO781" s="325" t="s">
        <v>381</v>
      </c>
      <c r="AP781" s="325" t="s">
        <v>381</v>
      </c>
      <c r="AQ781" s="325" t="s">
        <v>381</v>
      </c>
      <c r="AR781" s="325" t="s">
        <v>381</v>
      </c>
      <c r="AS781" s="325" t="s">
        <v>381</v>
      </c>
      <c r="AT781" s="325" t="s">
        <v>381</v>
      </c>
    </row>
    <row r="782" spans="1:46" ht="15">
      <c r="A782" s="446" t="s">
        <v>610</v>
      </c>
      <c r="B782" s="300">
        <f>C782/D782</f>
        <v>0.17948717948717949</v>
      </c>
      <c r="C782" s="325">
        <f>COUNTIF(E782:AT782,"Yes")</f>
        <v>7</v>
      </c>
      <c r="D782" s="388">
        <f>SUM($C$780:$C$782)</f>
        <v>39</v>
      </c>
      <c r="E782" s="323" t="s">
        <v>381</v>
      </c>
      <c r="F782" s="325" t="s">
        <v>381</v>
      </c>
      <c r="G782" s="325" t="s">
        <v>52</v>
      </c>
      <c r="H782" s="325" t="s">
        <v>381</v>
      </c>
      <c r="I782" s="325" t="s">
        <v>381</v>
      </c>
      <c r="J782" s="325" t="s">
        <v>381</v>
      </c>
      <c r="K782" s="325" t="s">
        <v>381</v>
      </c>
      <c r="L782" s="459" t="s">
        <v>381</v>
      </c>
      <c r="M782" s="325" t="s">
        <v>381</v>
      </c>
      <c r="N782" s="325" t="s">
        <v>381</v>
      </c>
      <c r="O782" s="325" t="s">
        <v>381</v>
      </c>
      <c r="P782" s="325" t="s">
        <v>381</v>
      </c>
      <c r="Q782" s="325" t="s">
        <v>381</v>
      </c>
      <c r="R782" s="325" t="s">
        <v>381</v>
      </c>
      <c r="S782" s="325" t="s">
        <v>381</v>
      </c>
      <c r="T782" s="325" t="s">
        <v>381</v>
      </c>
      <c r="U782" s="459" t="s">
        <v>381</v>
      </c>
      <c r="V782" s="333" t="s">
        <v>52</v>
      </c>
      <c r="W782" s="323" t="s">
        <v>52</v>
      </c>
      <c r="X782" s="325" t="s">
        <v>381</v>
      </c>
      <c r="Y782" s="325" t="s">
        <v>381</v>
      </c>
      <c r="Z782" s="325" t="s">
        <v>381</v>
      </c>
      <c r="AA782" s="325" t="s">
        <v>52</v>
      </c>
      <c r="AB782" s="325" t="s">
        <v>381</v>
      </c>
      <c r="AC782" s="325" t="s">
        <v>381</v>
      </c>
      <c r="AD782" s="325" t="s">
        <v>381</v>
      </c>
      <c r="AE782" s="325" t="s">
        <v>381</v>
      </c>
      <c r="AF782" s="325" t="s">
        <v>381</v>
      </c>
      <c r="AG782" s="325" t="s">
        <v>381</v>
      </c>
      <c r="AH782" s="325" t="s">
        <v>52</v>
      </c>
      <c r="AI782" s="325" t="s">
        <v>52</v>
      </c>
      <c r="AJ782" s="325" t="s">
        <v>52</v>
      </c>
      <c r="AK782" s="325" t="s">
        <v>381</v>
      </c>
      <c r="AL782" s="325" t="s">
        <v>381</v>
      </c>
      <c r="AM782" s="325" t="s">
        <v>381</v>
      </c>
      <c r="AN782" s="325" t="s">
        <v>381</v>
      </c>
      <c r="AO782" s="325" t="s">
        <v>381</v>
      </c>
      <c r="AP782" s="325" t="s">
        <v>381</v>
      </c>
      <c r="AQ782" s="325" t="s">
        <v>381</v>
      </c>
      <c r="AR782" s="325" t="s">
        <v>381</v>
      </c>
      <c r="AS782" s="325" t="s">
        <v>381</v>
      </c>
      <c r="AT782" s="325" t="s">
        <v>381</v>
      </c>
    </row>
    <row r="783" spans="1:46" ht="15">
      <c r="A783" s="618" t="s">
        <v>338</v>
      </c>
      <c r="B783" s="535"/>
      <c r="C783" s="535"/>
      <c r="D783" s="536"/>
      <c r="E783" s="535"/>
      <c r="F783" s="535"/>
      <c r="G783" s="535"/>
      <c r="H783" s="535"/>
      <c r="I783" s="535"/>
      <c r="J783" s="535"/>
      <c r="K783" s="535"/>
      <c r="L783" s="535"/>
      <c r="M783" s="535"/>
      <c r="N783" s="535"/>
      <c r="O783" s="535"/>
      <c r="P783" s="535"/>
      <c r="Q783" s="535"/>
      <c r="R783" s="535"/>
      <c r="S783" s="535"/>
      <c r="T783" s="535"/>
      <c r="U783" s="535"/>
      <c r="V783" s="536"/>
      <c r="W783" s="535"/>
      <c r="X783" s="535"/>
      <c r="Y783" s="535"/>
      <c r="Z783" s="535"/>
      <c r="AA783" s="535"/>
      <c r="AB783" s="535"/>
      <c r="AC783" s="535"/>
      <c r="AD783" s="535"/>
      <c r="AE783" s="537"/>
      <c r="AF783" s="535"/>
      <c r="AG783" s="535"/>
      <c r="AH783" s="535"/>
      <c r="AI783" s="535"/>
      <c r="AJ783" s="535"/>
      <c r="AK783" s="535"/>
      <c r="AL783" s="535"/>
      <c r="AM783" s="535"/>
      <c r="AN783" s="535"/>
      <c r="AO783" s="535"/>
      <c r="AP783" s="535"/>
      <c r="AQ783" s="535"/>
      <c r="AR783" s="535"/>
      <c r="AS783" s="535"/>
      <c r="AT783" s="535"/>
    </row>
    <row r="784" spans="1:46" ht="15">
      <c r="A784" s="446">
        <v>0</v>
      </c>
      <c r="B784" s="300">
        <f>C784/D784</f>
        <v>0.83783783783783783</v>
      </c>
      <c r="C784" s="325">
        <f>COUNTIF(E784:AT784,"Yes")</f>
        <v>31</v>
      </c>
      <c r="D784" s="388">
        <f>SUM($C$784:$C$786)</f>
        <v>37</v>
      </c>
      <c r="E784" s="323" t="s">
        <v>52</v>
      </c>
      <c r="F784" s="325" t="s">
        <v>52</v>
      </c>
      <c r="G784" s="325" t="s">
        <v>381</v>
      </c>
      <c r="H784" s="325" t="s">
        <v>52</v>
      </c>
      <c r="I784" s="325" t="s">
        <v>52</v>
      </c>
      <c r="J784" s="325" t="s">
        <v>52</v>
      </c>
      <c r="K784" s="325" t="s">
        <v>52</v>
      </c>
      <c r="L784" s="459" t="s">
        <v>52</v>
      </c>
      <c r="M784" s="325" t="s">
        <v>52</v>
      </c>
      <c r="N784" s="325" t="s">
        <v>381</v>
      </c>
      <c r="O784" s="325" t="s">
        <v>52</v>
      </c>
      <c r="P784" s="325" t="s">
        <v>381</v>
      </c>
      <c r="Q784" s="325" t="s">
        <v>52</v>
      </c>
      <c r="R784" s="325" t="s">
        <v>52</v>
      </c>
      <c r="S784" s="325" t="s">
        <v>52</v>
      </c>
      <c r="T784" s="325" t="s">
        <v>52</v>
      </c>
      <c r="U784" s="459" t="s">
        <v>52</v>
      </c>
      <c r="V784" s="333" t="s">
        <v>381</v>
      </c>
      <c r="W784" s="323" t="s">
        <v>381</v>
      </c>
      <c r="X784" s="325" t="s">
        <v>381</v>
      </c>
      <c r="Y784" s="325" t="s">
        <v>381</v>
      </c>
      <c r="Z784" s="325" t="s">
        <v>52</v>
      </c>
      <c r="AA784" s="325" t="s">
        <v>52</v>
      </c>
      <c r="AB784" s="325" t="s">
        <v>52</v>
      </c>
      <c r="AC784" s="325" t="s">
        <v>52</v>
      </c>
      <c r="AD784" s="325" t="s">
        <v>52</v>
      </c>
      <c r="AE784" s="325" t="s">
        <v>52</v>
      </c>
      <c r="AF784" s="325" t="s">
        <v>52</v>
      </c>
      <c r="AG784" s="325" t="s">
        <v>381</v>
      </c>
      <c r="AH784" s="325" t="s">
        <v>381</v>
      </c>
      <c r="AI784" s="325" t="s">
        <v>381</v>
      </c>
      <c r="AJ784" s="325" t="s">
        <v>381</v>
      </c>
      <c r="AK784" s="325" t="s">
        <v>52</v>
      </c>
      <c r="AL784" s="325" t="s">
        <v>52</v>
      </c>
      <c r="AM784" s="325" t="s">
        <v>52</v>
      </c>
      <c r="AN784" s="325" t="s">
        <v>52</v>
      </c>
      <c r="AO784" s="325" t="s">
        <v>52</v>
      </c>
      <c r="AP784" s="325" t="s">
        <v>52</v>
      </c>
      <c r="AQ784" s="325" t="s">
        <v>52</v>
      </c>
      <c r="AR784" s="325" t="s">
        <v>52</v>
      </c>
      <c r="AS784" s="325" t="s">
        <v>52</v>
      </c>
      <c r="AT784" s="325" t="s">
        <v>52</v>
      </c>
    </row>
    <row r="785" spans="1:46" ht="15">
      <c r="A785" s="446">
        <v>1</v>
      </c>
      <c r="B785" s="300">
        <f>C785/D785</f>
        <v>8.1081081081081086E-2</v>
      </c>
      <c r="C785" s="325">
        <f>COUNTIF(E785:AT785,"Yes")</f>
        <v>3</v>
      </c>
      <c r="D785" s="388">
        <f>SUM($C$784:$C$786)</f>
        <v>37</v>
      </c>
      <c r="E785" s="323" t="s">
        <v>381</v>
      </c>
      <c r="F785" s="325" t="s">
        <v>381</v>
      </c>
      <c r="G785" s="325" t="s">
        <v>381</v>
      </c>
      <c r="H785" s="325" t="s">
        <v>381</v>
      </c>
      <c r="I785" s="325" t="s">
        <v>381</v>
      </c>
      <c r="J785" s="325" t="s">
        <v>381</v>
      </c>
      <c r="K785" s="325" t="s">
        <v>381</v>
      </c>
      <c r="L785" s="459" t="s">
        <v>381</v>
      </c>
      <c r="M785" s="325" t="s">
        <v>381</v>
      </c>
      <c r="N785" s="325" t="s">
        <v>381</v>
      </c>
      <c r="O785" s="325" t="s">
        <v>381</v>
      </c>
      <c r="P785" s="325" t="s">
        <v>52</v>
      </c>
      <c r="Q785" s="325" t="s">
        <v>381</v>
      </c>
      <c r="R785" s="325" t="s">
        <v>381</v>
      </c>
      <c r="S785" s="325" t="s">
        <v>381</v>
      </c>
      <c r="T785" s="325" t="s">
        <v>381</v>
      </c>
      <c r="U785" s="459" t="s">
        <v>381</v>
      </c>
      <c r="V785" s="333" t="s">
        <v>381</v>
      </c>
      <c r="W785" s="323" t="s">
        <v>381</v>
      </c>
      <c r="X785" s="325" t="s">
        <v>381</v>
      </c>
      <c r="Y785" s="325" t="s">
        <v>52</v>
      </c>
      <c r="Z785" s="325" t="s">
        <v>381</v>
      </c>
      <c r="AA785" s="325" t="s">
        <v>381</v>
      </c>
      <c r="AB785" s="325" t="s">
        <v>381</v>
      </c>
      <c r="AC785" s="325" t="s">
        <v>381</v>
      </c>
      <c r="AD785" s="325" t="s">
        <v>381</v>
      </c>
      <c r="AE785" s="325" t="s">
        <v>381</v>
      </c>
      <c r="AF785" s="325" t="s">
        <v>381</v>
      </c>
      <c r="AG785" s="325" t="s">
        <v>381</v>
      </c>
      <c r="AH785" s="325" t="s">
        <v>52</v>
      </c>
      <c r="AI785" s="325" t="s">
        <v>381</v>
      </c>
      <c r="AJ785" s="325" t="s">
        <v>381</v>
      </c>
      <c r="AK785" s="325" t="s">
        <v>381</v>
      </c>
      <c r="AL785" s="325" t="s">
        <v>381</v>
      </c>
      <c r="AM785" s="325" t="s">
        <v>381</v>
      </c>
      <c r="AN785" s="325" t="s">
        <v>381</v>
      </c>
      <c r="AO785" s="325" t="s">
        <v>381</v>
      </c>
      <c r="AP785" s="325" t="s">
        <v>381</v>
      </c>
      <c r="AQ785" s="325" t="s">
        <v>381</v>
      </c>
      <c r="AR785" s="325" t="s">
        <v>381</v>
      </c>
      <c r="AS785" s="325" t="s">
        <v>381</v>
      </c>
      <c r="AT785" s="325" t="s">
        <v>381</v>
      </c>
    </row>
    <row r="786" spans="1:46" ht="15">
      <c r="A786" s="446" t="s">
        <v>610</v>
      </c>
      <c r="B786" s="300">
        <f>C786/D786</f>
        <v>8.1081081081081086E-2</v>
      </c>
      <c r="C786" s="325">
        <f>COUNTIF(E786:AT786,"Yes")</f>
        <v>3</v>
      </c>
      <c r="D786" s="388">
        <f>SUM($C$784:$C$786)</f>
        <v>37</v>
      </c>
      <c r="E786" s="323" t="s">
        <v>381</v>
      </c>
      <c r="F786" s="325" t="s">
        <v>381</v>
      </c>
      <c r="G786" s="325" t="s">
        <v>52</v>
      </c>
      <c r="H786" s="325" t="s">
        <v>381</v>
      </c>
      <c r="I786" s="325" t="s">
        <v>381</v>
      </c>
      <c r="J786" s="325" t="s">
        <v>381</v>
      </c>
      <c r="K786" s="325" t="s">
        <v>381</v>
      </c>
      <c r="L786" s="459" t="s">
        <v>381</v>
      </c>
      <c r="M786" s="325" t="s">
        <v>381</v>
      </c>
      <c r="N786" s="325" t="s">
        <v>381</v>
      </c>
      <c r="O786" s="325" t="s">
        <v>381</v>
      </c>
      <c r="P786" s="325" t="s">
        <v>381</v>
      </c>
      <c r="Q786" s="325" t="s">
        <v>381</v>
      </c>
      <c r="R786" s="325" t="s">
        <v>381</v>
      </c>
      <c r="S786" s="325" t="s">
        <v>381</v>
      </c>
      <c r="T786" s="325" t="s">
        <v>381</v>
      </c>
      <c r="U786" s="459" t="s">
        <v>381</v>
      </c>
      <c r="V786" s="333" t="s">
        <v>381</v>
      </c>
      <c r="W786" s="323" t="s">
        <v>52</v>
      </c>
      <c r="X786" s="325" t="s">
        <v>381</v>
      </c>
      <c r="Y786" s="325" t="s">
        <v>381</v>
      </c>
      <c r="Z786" s="325" t="s">
        <v>381</v>
      </c>
      <c r="AA786" s="325" t="s">
        <v>381</v>
      </c>
      <c r="AB786" s="325" t="s">
        <v>381</v>
      </c>
      <c r="AC786" s="325" t="s">
        <v>381</v>
      </c>
      <c r="AD786" s="325" t="s">
        <v>381</v>
      </c>
      <c r="AE786" s="325" t="s">
        <v>381</v>
      </c>
      <c r="AF786" s="325" t="s">
        <v>381</v>
      </c>
      <c r="AG786" s="325" t="s">
        <v>381</v>
      </c>
      <c r="AH786" s="325" t="s">
        <v>381</v>
      </c>
      <c r="AI786" s="325" t="s">
        <v>381</v>
      </c>
      <c r="AJ786" s="325" t="s">
        <v>52</v>
      </c>
      <c r="AK786" s="325" t="s">
        <v>381</v>
      </c>
      <c r="AL786" s="325" t="s">
        <v>381</v>
      </c>
      <c r="AM786" s="325" t="s">
        <v>381</v>
      </c>
      <c r="AN786" s="325" t="s">
        <v>381</v>
      </c>
      <c r="AO786" s="325" t="s">
        <v>381</v>
      </c>
      <c r="AP786" s="325" t="s">
        <v>381</v>
      </c>
      <c r="AQ786" s="325" t="s">
        <v>381</v>
      </c>
      <c r="AR786" s="325" t="s">
        <v>381</v>
      </c>
      <c r="AS786" s="325" t="s">
        <v>381</v>
      </c>
      <c r="AT786" s="325" t="s">
        <v>381</v>
      </c>
    </row>
    <row r="787" spans="1:46" ht="15">
      <c r="A787" s="618" t="s">
        <v>122</v>
      </c>
      <c r="B787" s="535"/>
      <c r="C787" s="535"/>
      <c r="D787" s="536"/>
      <c r="E787" s="535"/>
      <c r="F787" s="535"/>
      <c r="G787" s="535"/>
      <c r="H787" s="535"/>
      <c r="I787" s="535"/>
      <c r="J787" s="535"/>
      <c r="K787" s="535"/>
      <c r="L787" s="535"/>
      <c r="M787" s="535"/>
      <c r="N787" s="535"/>
      <c r="O787" s="535"/>
      <c r="P787" s="535"/>
      <c r="Q787" s="535"/>
      <c r="R787" s="535"/>
      <c r="S787" s="535"/>
      <c r="T787" s="535"/>
      <c r="U787" s="535"/>
      <c r="V787" s="536"/>
      <c r="W787" s="535"/>
      <c r="X787" s="535"/>
      <c r="Y787" s="535"/>
      <c r="Z787" s="535"/>
      <c r="AA787" s="535"/>
      <c r="AB787" s="535"/>
      <c r="AC787" s="535"/>
      <c r="AD787" s="535"/>
      <c r="AE787" s="537"/>
      <c r="AF787" s="535"/>
      <c r="AG787" s="535"/>
      <c r="AH787" s="535"/>
      <c r="AI787" s="535"/>
      <c r="AJ787" s="535"/>
      <c r="AK787" s="535"/>
      <c r="AL787" s="535"/>
      <c r="AM787" s="535"/>
      <c r="AN787" s="535"/>
      <c r="AO787" s="535"/>
      <c r="AP787" s="535"/>
      <c r="AQ787" s="535"/>
      <c r="AR787" s="535"/>
      <c r="AS787" s="535"/>
      <c r="AT787" s="535"/>
    </row>
    <row r="788" spans="1:46" ht="15">
      <c r="A788" s="446">
        <v>0</v>
      </c>
      <c r="B788" s="300">
        <f>C788/D788</f>
        <v>0.81578947368421051</v>
      </c>
      <c r="C788" s="325">
        <f>COUNTIF(E788:AT788,"Yes")</f>
        <v>31</v>
      </c>
      <c r="D788" s="388">
        <f>SUM($C$788:$C$790)</f>
        <v>38</v>
      </c>
      <c r="E788" s="323" t="s">
        <v>52</v>
      </c>
      <c r="F788" s="325" t="s">
        <v>52</v>
      </c>
      <c r="G788" s="325" t="s">
        <v>381</v>
      </c>
      <c r="H788" s="325" t="s">
        <v>52</v>
      </c>
      <c r="I788" s="325" t="s">
        <v>52</v>
      </c>
      <c r="J788" s="325" t="s">
        <v>52</v>
      </c>
      <c r="K788" s="325" t="s">
        <v>52</v>
      </c>
      <c r="L788" s="459" t="s">
        <v>52</v>
      </c>
      <c r="M788" s="325" t="s">
        <v>52</v>
      </c>
      <c r="N788" s="325" t="s">
        <v>381</v>
      </c>
      <c r="O788" s="325" t="s">
        <v>52</v>
      </c>
      <c r="P788" s="325" t="s">
        <v>381</v>
      </c>
      <c r="Q788" s="325" t="s">
        <v>52</v>
      </c>
      <c r="R788" s="325"/>
      <c r="S788" s="325" t="s">
        <v>52</v>
      </c>
      <c r="T788" s="325" t="s">
        <v>52</v>
      </c>
      <c r="U788" s="459" t="s">
        <v>52</v>
      </c>
      <c r="V788" s="333" t="s">
        <v>52</v>
      </c>
      <c r="W788" s="323" t="s">
        <v>381</v>
      </c>
      <c r="X788" s="325" t="s">
        <v>381</v>
      </c>
      <c r="Y788" s="325" t="s">
        <v>52</v>
      </c>
      <c r="Z788" s="325" t="s">
        <v>52</v>
      </c>
      <c r="AA788" s="325" t="s">
        <v>52</v>
      </c>
      <c r="AB788" s="325" t="s">
        <v>52</v>
      </c>
      <c r="AC788" s="325" t="s">
        <v>52</v>
      </c>
      <c r="AD788" s="325" t="s">
        <v>52</v>
      </c>
      <c r="AE788" s="325" t="s">
        <v>52</v>
      </c>
      <c r="AF788" s="325" t="s">
        <v>381</v>
      </c>
      <c r="AG788" s="325" t="s">
        <v>381</v>
      </c>
      <c r="AH788" s="325" t="s">
        <v>381</v>
      </c>
      <c r="AI788" s="325" t="s">
        <v>381</v>
      </c>
      <c r="AJ788" s="325" t="s">
        <v>381</v>
      </c>
      <c r="AK788" s="325" t="s">
        <v>52</v>
      </c>
      <c r="AL788" s="325" t="s">
        <v>52</v>
      </c>
      <c r="AM788" s="325" t="s">
        <v>52</v>
      </c>
      <c r="AN788" s="325" t="s">
        <v>52</v>
      </c>
      <c r="AO788" s="325" t="s">
        <v>52</v>
      </c>
      <c r="AP788" s="325" t="s">
        <v>52</v>
      </c>
      <c r="AQ788" s="325" t="s">
        <v>52</v>
      </c>
      <c r="AR788" s="325" t="s">
        <v>52</v>
      </c>
      <c r="AS788" s="325" t="s">
        <v>52</v>
      </c>
      <c r="AT788" s="325" t="s">
        <v>52</v>
      </c>
    </row>
    <row r="789" spans="1:46" ht="15">
      <c r="A789" s="446">
        <v>1</v>
      </c>
      <c r="B789" s="300">
        <f>C789/D789</f>
        <v>5.2631578947368418E-2</v>
      </c>
      <c r="C789" s="325">
        <f>COUNTIF(E789:AT789,"Yes")</f>
        <v>2</v>
      </c>
      <c r="D789" s="388">
        <f>SUM($C$788:$C$790)</f>
        <v>38</v>
      </c>
      <c r="E789" s="323" t="s">
        <v>381</v>
      </c>
      <c r="F789" s="325" t="s">
        <v>381</v>
      </c>
      <c r="G789" s="325" t="s">
        <v>381</v>
      </c>
      <c r="H789" s="325" t="s">
        <v>381</v>
      </c>
      <c r="I789" s="325" t="s">
        <v>381</v>
      </c>
      <c r="J789" s="325" t="s">
        <v>381</v>
      </c>
      <c r="K789" s="325" t="s">
        <v>381</v>
      </c>
      <c r="L789" s="459" t="s">
        <v>381</v>
      </c>
      <c r="M789" s="325" t="s">
        <v>381</v>
      </c>
      <c r="N789" s="325" t="s">
        <v>381</v>
      </c>
      <c r="O789" s="325" t="s">
        <v>381</v>
      </c>
      <c r="P789" s="325" t="s">
        <v>381</v>
      </c>
      <c r="Q789" s="325" t="s">
        <v>381</v>
      </c>
      <c r="R789" s="325"/>
      <c r="S789" s="325" t="s">
        <v>381</v>
      </c>
      <c r="T789" s="325" t="s">
        <v>381</v>
      </c>
      <c r="U789" s="459" t="s">
        <v>381</v>
      </c>
      <c r="V789" s="333" t="s">
        <v>381</v>
      </c>
      <c r="W789" s="323" t="s">
        <v>381</v>
      </c>
      <c r="X789" s="325" t="s">
        <v>381</v>
      </c>
      <c r="Y789" s="325" t="s">
        <v>381</v>
      </c>
      <c r="Z789" s="325" t="s">
        <v>381</v>
      </c>
      <c r="AA789" s="325" t="s">
        <v>381</v>
      </c>
      <c r="AB789" s="325" t="s">
        <v>381</v>
      </c>
      <c r="AC789" s="325" t="s">
        <v>381</v>
      </c>
      <c r="AD789" s="325" t="s">
        <v>381</v>
      </c>
      <c r="AE789" s="325" t="s">
        <v>381</v>
      </c>
      <c r="AF789" s="325" t="s">
        <v>52</v>
      </c>
      <c r="AG789" s="325" t="s">
        <v>381</v>
      </c>
      <c r="AH789" s="325" t="s">
        <v>381</v>
      </c>
      <c r="AI789" s="325" t="s">
        <v>52</v>
      </c>
      <c r="AJ789" s="325" t="s">
        <v>381</v>
      </c>
      <c r="AK789" s="325" t="s">
        <v>381</v>
      </c>
      <c r="AL789" s="325" t="s">
        <v>381</v>
      </c>
      <c r="AM789" s="325" t="s">
        <v>381</v>
      </c>
      <c r="AN789" s="325" t="s">
        <v>381</v>
      </c>
      <c r="AO789" s="325" t="s">
        <v>381</v>
      </c>
      <c r="AP789" s="325" t="s">
        <v>381</v>
      </c>
      <c r="AQ789" s="325" t="s">
        <v>381</v>
      </c>
      <c r="AR789" s="325" t="s">
        <v>381</v>
      </c>
      <c r="AS789" s="325" t="s">
        <v>381</v>
      </c>
      <c r="AT789" s="325" t="s">
        <v>381</v>
      </c>
    </row>
    <row r="790" spans="1:46" ht="15">
      <c r="A790" s="446" t="s">
        <v>610</v>
      </c>
      <c r="B790" s="300">
        <f>C790/D790</f>
        <v>0.13157894736842105</v>
      </c>
      <c r="C790" s="325">
        <f>COUNTIF(E790:AT790,"Yes")</f>
        <v>5</v>
      </c>
      <c r="D790" s="388">
        <f>SUM($C$788:$C$790)</f>
        <v>38</v>
      </c>
      <c r="E790" s="323" t="s">
        <v>381</v>
      </c>
      <c r="F790" s="325" t="s">
        <v>381</v>
      </c>
      <c r="G790" s="325" t="s">
        <v>52</v>
      </c>
      <c r="H790" s="325" t="s">
        <v>381</v>
      </c>
      <c r="I790" s="325" t="s">
        <v>381</v>
      </c>
      <c r="J790" s="325" t="s">
        <v>381</v>
      </c>
      <c r="K790" s="325" t="s">
        <v>381</v>
      </c>
      <c r="L790" s="459" t="s">
        <v>381</v>
      </c>
      <c r="M790" s="325" t="s">
        <v>381</v>
      </c>
      <c r="N790" s="325" t="s">
        <v>381</v>
      </c>
      <c r="O790" s="325" t="s">
        <v>381</v>
      </c>
      <c r="P790" s="325" t="s">
        <v>52</v>
      </c>
      <c r="Q790" s="325" t="s">
        <v>381</v>
      </c>
      <c r="R790" s="325"/>
      <c r="S790" s="325" t="s">
        <v>381</v>
      </c>
      <c r="T790" s="325" t="s">
        <v>381</v>
      </c>
      <c r="U790" s="459" t="s">
        <v>381</v>
      </c>
      <c r="V790" s="333" t="s">
        <v>381</v>
      </c>
      <c r="W790" s="323" t="s">
        <v>52</v>
      </c>
      <c r="X790" s="325" t="s">
        <v>381</v>
      </c>
      <c r="Y790" s="325" t="s">
        <v>381</v>
      </c>
      <c r="Z790" s="325" t="s">
        <v>381</v>
      </c>
      <c r="AA790" s="325" t="s">
        <v>381</v>
      </c>
      <c r="AB790" s="325" t="s">
        <v>381</v>
      </c>
      <c r="AC790" s="325" t="s">
        <v>381</v>
      </c>
      <c r="AD790" s="325" t="s">
        <v>381</v>
      </c>
      <c r="AE790" s="325" t="s">
        <v>381</v>
      </c>
      <c r="AF790" s="325" t="s">
        <v>381</v>
      </c>
      <c r="AG790" s="325" t="s">
        <v>381</v>
      </c>
      <c r="AH790" s="325" t="s">
        <v>52</v>
      </c>
      <c r="AI790" s="325" t="s">
        <v>381</v>
      </c>
      <c r="AJ790" s="325" t="s">
        <v>52</v>
      </c>
      <c r="AK790" s="325" t="s">
        <v>381</v>
      </c>
      <c r="AL790" s="325" t="s">
        <v>381</v>
      </c>
      <c r="AM790" s="325" t="s">
        <v>381</v>
      </c>
      <c r="AN790" s="325" t="s">
        <v>381</v>
      </c>
      <c r="AO790" s="325" t="s">
        <v>381</v>
      </c>
      <c r="AP790" s="325" t="s">
        <v>381</v>
      </c>
      <c r="AQ790" s="325" t="s">
        <v>381</v>
      </c>
      <c r="AR790" s="325" t="s">
        <v>381</v>
      </c>
      <c r="AS790" s="325" t="s">
        <v>381</v>
      </c>
      <c r="AT790" s="325" t="s">
        <v>381</v>
      </c>
    </row>
    <row r="791" spans="1:46" ht="15">
      <c r="A791" s="618" t="s">
        <v>123</v>
      </c>
      <c r="B791" s="535"/>
      <c r="C791" s="535"/>
      <c r="D791" s="536"/>
      <c r="E791" s="535"/>
      <c r="F791" s="535"/>
      <c r="G791" s="535"/>
      <c r="H791" s="535"/>
      <c r="I791" s="535"/>
      <c r="J791" s="535"/>
      <c r="K791" s="535"/>
      <c r="L791" s="535"/>
      <c r="M791" s="535"/>
      <c r="N791" s="535"/>
      <c r="O791" s="535"/>
      <c r="P791" s="535"/>
      <c r="Q791" s="535"/>
      <c r="R791" s="535"/>
      <c r="S791" s="535"/>
      <c r="T791" s="535"/>
      <c r="U791" s="535"/>
      <c r="V791" s="536"/>
      <c r="W791" s="535"/>
      <c r="X791" s="535"/>
      <c r="Y791" s="535"/>
      <c r="Z791" s="535"/>
      <c r="AA791" s="535"/>
      <c r="AB791" s="535"/>
      <c r="AC791" s="535"/>
      <c r="AD791" s="535"/>
      <c r="AE791" s="537"/>
      <c r="AF791" s="535"/>
      <c r="AG791" s="535"/>
      <c r="AH791" s="535"/>
      <c r="AI791" s="535"/>
      <c r="AJ791" s="535"/>
      <c r="AK791" s="535"/>
      <c r="AL791" s="535"/>
      <c r="AM791" s="535"/>
      <c r="AN791" s="535"/>
      <c r="AO791" s="535"/>
      <c r="AP791" s="535"/>
      <c r="AQ791" s="535"/>
      <c r="AR791" s="535"/>
      <c r="AS791" s="535"/>
      <c r="AT791" s="535"/>
    </row>
    <row r="792" spans="1:46" ht="15">
      <c r="A792" s="446">
        <v>0</v>
      </c>
      <c r="B792" s="300">
        <f>C792/D792</f>
        <v>1</v>
      </c>
      <c r="C792" s="325">
        <f>COUNTIF(E792:AT792,"Yes")</f>
        <v>38</v>
      </c>
      <c r="D792" s="388">
        <f>SUM($C$792:$C$794)</f>
        <v>38</v>
      </c>
      <c r="E792" s="323" t="s">
        <v>52</v>
      </c>
      <c r="F792" s="325" t="s">
        <v>52</v>
      </c>
      <c r="G792" s="325" t="s">
        <v>381</v>
      </c>
      <c r="H792" s="325" t="s">
        <v>52</v>
      </c>
      <c r="I792" s="325" t="s">
        <v>52</v>
      </c>
      <c r="J792" s="325" t="s">
        <v>52</v>
      </c>
      <c r="K792" s="325" t="s">
        <v>52</v>
      </c>
      <c r="L792" s="459" t="s">
        <v>52</v>
      </c>
      <c r="M792" s="325" t="s">
        <v>52</v>
      </c>
      <c r="N792" s="325" t="s">
        <v>381</v>
      </c>
      <c r="O792" s="325" t="s">
        <v>52</v>
      </c>
      <c r="P792" s="325" t="s">
        <v>52</v>
      </c>
      <c r="Q792" s="325" t="s">
        <v>52</v>
      </c>
      <c r="R792" s="325" t="s">
        <v>52</v>
      </c>
      <c r="S792" s="325" t="s">
        <v>52</v>
      </c>
      <c r="T792" s="325" t="s">
        <v>52</v>
      </c>
      <c r="U792" s="459" t="s">
        <v>52</v>
      </c>
      <c r="V792" s="333" t="s">
        <v>52</v>
      </c>
      <c r="W792" s="323" t="s">
        <v>52</v>
      </c>
      <c r="X792" s="325" t="s">
        <v>381</v>
      </c>
      <c r="Y792" s="325" t="s">
        <v>52</v>
      </c>
      <c r="Z792" s="325" t="s">
        <v>52</v>
      </c>
      <c r="AA792" s="325" t="s">
        <v>52</v>
      </c>
      <c r="AB792" s="325" t="s">
        <v>52</v>
      </c>
      <c r="AC792" s="325" t="s">
        <v>52</v>
      </c>
      <c r="AD792" s="325" t="s">
        <v>52</v>
      </c>
      <c r="AE792" s="325" t="s">
        <v>52</v>
      </c>
      <c r="AF792" s="325" t="s">
        <v>52</v>
      </c>
      <c r="AG792" s="325" t="s">
        <v>381</v>
      </c>
      <c r="AH792" s="325" t="s">
        <v>52</v>
      </c>
      <c r="AI792" s="325" t="s">
        <v>52</v>
      </c>
      <c r="AJ792" s="325" t="s">
        <v>52</v>
      </c>
      <c r="AK792" s="325" t="s">
        <v>52</v>
      </c>
      <c r="AL792" s="325" t="s">
        <v>52</v>
      </c>
      <c r="AM792" s="325" t="s">
        <v>52</v>
      </c>
      <c r="AN792" s="325" t="s">
        <v>52</v>
      </c>
      <c r="AO792" s="325" t="s">
        <v>52</v>
      </c>
      <c r="AP792" s="325" t="s">
        <v>52</v>
      </c>
      <c r="AQ792" s="325" t="s">
        <v>52</v>
      </c>
      <c r="AR792" s="325" t="s">
        <v>52</v>
      </c>
      <c r="AS792" s="325" t="s">
        <v>52</v>
      </c>
      <c r="AT792" s="325" t="s">
        <v>52</v>
      </c>
    </row>
    <row r="793" spans="1:46" ht="15">
      <c r="A793" s="446">
        <v>1</v>
      </c>
      <c r="B793" s="300">
        <f>C793/D793</f>
        <v>0</v>
      </c>
      <c r="C793" s="325">
        <f>COUNTIF(E793:AT793,"Yes")</f>
        <v>0</v>
      </c>
      <c r="D793" s="388">
        <f>SUM($C$792:$C$794)</f>
        <v>38</v>
      </c>
      <c r="E793" s="323" t="s">
        <v>381</v>
      </c>
      <c r="F793" s="325" t="s">
        <v>381</v>
      </c>
      <c r="G793" s="325" t="s">
        <v>381</v>
      </c>
      <c r="H793" s="325" t="s">
        <v>381</v>
      </c>
      <c r="I793" s="325" t="s">
        <v>381</v>
      </c>
      <c r="J793" s="325" t="s">
        <v>381</v>
      </c>
      <c r="K793" s="325" t="s">
        <v>381</v>
      </c>
      <c r="L793" s="459" t="s">
        <v>381</v>
      </c>
      <c r="M793" s="325" t="s">
        <v>381</v>
      </c>
      <c r="N793" s="325" t="s">
        <v>381</v>
      </c>
      <c r="O793" s="325" t="s">
        <v>381</v>
      </c>
      <c r="P793" s="325" t="s">
        <v>381</v>
      </c>
      <c r="Q793" s="325" t="s">
        <v>381</v>
      </c>
      <c r="R793" s="325" t="s">
        <v>381</v>
      </c>
      <c r="S793" s="325" t="s">
        <v>381</v>
      </c>
      <c r="T793" s="325" t="s">
        <v>381</v>
      </c>
      <c r="U793" s="459" t="s">
        <v>381</v>
      </c>
      <c r="V793" s="333" t="s">
        <v>381</v>
      </c>
      <c r="W793" s="323" t="s">
        <v>381</v>
      </c>
      <c r="X793" s="325" t="s">
        <v>381</v>
      </c>
      <c r="Y793" s="325" t="s">
        <v>381</v>
      </c>
      <c r="Z793" s="325" t="s">
        <v>381</v>
      </c>
      <c r="AA793" s="325" t="s">
        <v>381</v>
      </c>
      <c r="AB793" s="325" t="s">
        <v>381</v>
      </c>
      <c r="AC793" s="325" t="s">
        <v>381</v>
      </c>
      <c r="AD793" s="325" t="s">
        <v>381</v>
      </c>
      <c r="AE793" s="325" t="s">
        <v>381</v>
      </c>
      <c r="AF793" s="325" t="s">
        <v>381</v>
      </c>
      <c r="AG793" s="325" t="s">
        <v>381</v>
      </c>
      <c r="AH793" s="325" t="s">
        <v>381</v>
      </c>
      <c r="AI793" s="325" t="s">
        <v>381</v>
      </c>
      <c r="AJ793" s="325" t="s">
        <v>381</v>
      </c>
      <c r="AK793" s="325" t="s">
        <v>381</v>
      </c>
      <c r="AL793" s="325" t="s">
        <v>381</v>
      </c>
      <c r="AM793" s="325" t="s">
        <v>381</v>
      </c>
      <c r="AN793" s="325" t="s">
        <v>381</v>
      </c>
      <c r="AO793" s="325" t="s">
        <v>381</v>
      </c>
      <c r="AP793" s="325" t="s">
        <v>381</v>
      </c>
      <c r="AQ793" s="325" t="s">
        <v>381</v>
      </c>
      <c r="AR793" s="325" t="s">
        <v>381</v>
      </c>
      <c r="AS793" s="325" t="s">
        <v>381</v>
      </c>
      <c r="AT793" s="325" t="s">
        <v>381</v>
      </c>
    </row>
    <row r="794" spans="1:46" ht="15">
      <c r="A794" s="446" t="s">
        <v>610</v>
      </c>
      <c r="B794" s="300">
        <f>C794/D794</f>
        <v>0</v>
      </c>
      <c r="C794" s="325">
        <f>COUNTIF(E794:AT794,"Yes")</f>
        <v>0</v>
      </c>
      <c r="D794" s="388">
        <f>SUM($C$792:$C$794)</f>
        <v>38</v>
      </c>
      <c r="E794" s="323" t="s">
        <v>381</v>
      </c>
      <c r="F794" s="325" t="s">
        <v>381</v>
      </c>
      <c r="G794" s="325" t="s">
        <v>381</v>
      </c>
      <c r="H794" s="325" t="s">
        <v>381</v>
      </c>
      <c r="I794" s="325" t="s">
        <v>381</v>
      </c>
      <c r="J794" s="325" t="s">
        <v>381</v>
      </c>
      <c r="K794" s="325" t="s">
        <v>381</v>
      </c>
      <c r="L794" s="459" t="s">
        <v>381</v>
      </c>
      <c r="M794" s="325" t="s">
        <v>381</v>
      </c>
      <c r="N794" s="325" t="s">
        <v>381</v>
      </c>
      <c r="O794" s="325" t="s">
        <v>381</v>
      </c>
      <c r="P794" s="325" t="s">
        <v>381</v>
      </c>
      <c r="Q794" s="325" t="s">
        <v>381</v>
      </c>
      <c r="R794" s="325" t="s">
        <v>381</v>
      </c>
      <c r="S794" s="325" t="s">
        <v>381</v>
      </c>
      <c r="T794" s="325" t="s">
        <v>381</v>
      </c>
      <c r="U794" s="459" t="s">
        <v>381</v>
      </c>
      <c r="V794" s="333" t="s">
        <v>381</v>
      </c>
      <c r="W794" s="323" t="s">
        <v>381</v>
      </c>
      <c r="X794" s="325" t="s">
        <v>381</v>
      </c>
      <c r="Y794" s="325" t="s">
        <v>381</v>
      </c>
      <c r="Z794" s="325" t="s">
        <v>381</v>
      </c>
      <c r="AA794" s="325" t="s">
        <v>381</v>
      </c>
      <c r="AB794" s="325" t="s">
        <v>381</v>
      </c>
      <c r="AC794" s="325" t="s">
        <v>381</v>
      </c>
      <c r="AD794" s="325" t="s">
        <v>381</v>
      </c>
      <c r="AE794" s="325" t="s">
        <v>381</v>
      </c>
      <c r="AF794" s="325" t="s">
        <v>381</v>
      </c>
      <c r="AG794" s="325" t="s">
        <v>381</v>
      </c>
      <c r="AH794" s="325" t="s">
        <v>381</v>
      </c>
      <c r="AI794" s="325" t="s">
        <v>381</v>
      </c>
      <c r="AJ794" s="325" t="s">
        <v>381</v>
      </c>
      <c r="AK794" s="325" t="s">
        <v>381</v>
      </c>
      <c r="AL794" s="325" t="s">
        <v>381</v>
      </c>
      <c r="AM794" s="325" t="s">
        <v>381</v>
      </c>
      <c r="AN794" s="325" t="s">
        <v>381</v>
      </c>
      <c r="AO794" s="325" t="s">
        <v>381</v>
      </c>
      <c r="AP794" s="325" t="s">
        <v>381</v>
      </c>
      <c r="AQ794" s="325" t="s">
        <v>381</v>
      </c>
      <c r="AR794" s="325" t="s">
        <v>381</v>
      </c>
      <c r="AS794" s="325" t="s">
        <v>381</v>
      </c>
      <c r="AT794" s="325" t="s">
        <v>381</v>
      </c>
    </row>
    <row r="795" spans="1:46" ht="15">
      <c r="A795" s="618" t="s">
        <v>124</v>
      </c>
      <c r="B795" s="535"/>
      <c r="C795" s="535"/>
      <c r="D795" s="536"/>
      <c r="E795" s="535"/>
      <c r="F795" s="535"/>
      <c r="G795" s="535"/>
      <c r="H795" s="535"/>
      <c r="I795" s="535"/>
      <c r="J795" s="535"/>
      <c r="K795" s="535"/>
      <c r="L795" s="535"/>
      <c r="M795" s="535"/>
      <c r="N795" s="535"/>
      <c r="O795" s="535"/>
      <c r="P795" s="535"/>
      <c r="Q795" s="535"/>
      <c r="R795" s="535"/>
      <c r="S795" s="535"/>
      <c r="T795" s="535"/>
      <c r="U795" s="535"/>
      <c r="V795" s="536"/>
      <c r="W795" s="535"/>
      <c r="X795" s="535"/>
      <c r="Y795" s="535"/>
      <c r="Z795" s="535"/>
      <c r="AA795" s="535"/>
      <c r="AB795" s="535"/>
      <c r="AC795" s="535"/>
      <c r="AD795" s="535"/>
      <c r="AE795" s="537"/>
      <c r="AF795" s="535"/>
      <c r="AG795" s="535"/>
      <c r="AH795" s="535"/>
      <c r="AI795" s="535"/>
      <c r="AJ795" s="535"/>
      <c r="AK795" s="535"/>
      <c r="AL795" s="535"/>
      <c r="AM795" s="535"/>
      <c r="AN795" s="535"/>
      <c r="AO795" s="535"/>
      <c r="AP795" s="535"/>
      <c r="AQ795" s="535"/>
      <c r="AR795" s="535"/>
      <c r="AS795" s="535"/>
      <c r="AT795" s="535"/>
    </row>
    <row r="796" spans="1:46" ht="15">
      <c r="A796" s="446">
        <v>0</v>
      </c>
      <c r="B796" s="300">
        <f>C796/D796</f>
        <v>0.97368421052631582</v>
      </c>
      <c r="C796" s="325">
        <f>COUNTIF(E796:AT796,"Yes")</f>
        <v>37</v>
      </c>
      <c r="D796" s="388">
        <f>SUM($C$796:$C$798)</f>
        <v>38</v>
      </c>
      <c r="E796" s="323" t="s">
        <v>52</v>
      </c>
      <c r="F796" s="325" t="s">
        <v>52</v>
      </c>
      <c r="G796" s="325" t="s">
        <v>52</v>
      </c>
      <c r="H796" s="325" t="s">
        <v>52</v>
      </c>
      <c r="I796" s="325" t="s">
        <v>381</v>
      </c>
      <c r="J796" s="325" t="s">
        <v>52</v>
      </c>
      <c r="K796" s="325" t="s">
        <v>52</v>
      </c>
      <c r="L796" s="459" t="s">
        <v>52</v>
      </c>
      <c r="M796" s="325" t="s">
        <v>52</v>
      </c>
      <c r="N796" s="325" t="s">
        <v>381</v>
      </c>
      <c r="O796" s="325" t="s">
        <v>52</v>
      </c>
      <c r="P796" s="325" t="s">
        <v>52</v>
      </c>
      <c r="Q796" s="325" t="s">
        <v>52</v>
      </c>
      <c r="R796" s="325" t="s">
        <v>52</v>
      </c>
      <c r="S796" s="325" t="s">
        <v>52</v>
      </c>
      <c r="T796" s="325" t="s">
        <v>52</v>
      </c>
      <c r="U796" s="459" t="s">
        <v>52</v>
      </c>
      <c r="V796" s="333" t="s">
        <v>52</v>
      </c>
      <c r="W796" s="323" t="s">
        <v>52</v>
      </c>
      <c r="X796" s="325" t="s">
        <v>381</v>
      </c>
      <c r="Y796" s="325" t="s">
        <v>52</v>
      </c>
      <c r="Z796" s="325" t="s">
        <v>52</v>
      </c>
      <c r="AA796" s="325" t="s">
        <v>52</v>
      </c>
      <c r="AB796" s="325" t="s">
        <v>52</v>
      </c>
      <c r="AC796" s="325" t="s">
        <v>52</v>
      </c>
      <c r="AD796" s="325" t="s">
        <v>52</v>
      </c>
      <c r="AE796" s="325" t="s">
        <v>52</v>
      </c>
      <c r="AF796" s="325" t="s">
        <v>52</v>
      </c>
      <c r="AG796" s="325" t="s">
        <v>381</v>
      </c>
      <c r="AH796" s="325" t="s">
        <v>52</v>
      </c>
      <c r="AI796" s="325" t="s">
        <v>52</v>
      </c>
      <c r="AJ796" s="325" t="s">
        <v>381</v>
      </c>
      <c r="AK796" s="325" t="s">
        <v>52</v>
      </c>
      <c r="AL796" s="325" t="s">
        <v>52</v>
      </c>
      <c r="AM796" s="325" t="s">
        <v>52</v>
      </c>
      <c r="AN796" s="325" t="s">
        <v>52</v>
      </c>
      <c r="AO796" s="325" t="s">
        <v>52</v>
      </c>
      <c r="AP796" s="325" t="s">
        <v>52</v>
      </c>
      <c r="AQ796" s="325" t="s">
        <v>52</v>
      </c>
      <c r="AR796" s="325" t="s">
        <v>52</v>
      </c>
      <c r="AS796" s="325" t="s">
        <v>52</v>
      </c>
      <c r="AT796" s="325" t="s">
        <v>52</v>
      </c>
    </row>
    <row r="797" spans="1:46" ht="15">
      <c r="A797" s="446">
        <v>1</v>
      </c>
      <c r="B797" s="300">
        <f>C797/D797</f>
        <v>2.6315789473684209E-2</v>
      </c>
      <c r="C797" s="325">
        <f>COUNTIF(E797:AT797,"Yes")</f>
        <v>1</v>
      </c>
      <c r="D797" s="388">
        <f>SUM($C$796:$C$798)</f>
        <v>38</v>
      </c>
      <c r="E797" s="323" t="s">
        <v>381</v>
      </c>
      <c r="F797" s="325" t="s">
        <v>381</v>
      </c>
      <c r="G797" s="325" t="s">
        <v>381</v>
      </c>
      <c r="H797" s="325" t="s">
        <v>381</v>
      </c>
      <c r="I797" s="325" t="s">
        <v>381</v>
      </c>
      <c r="J797" s="325" t="s">
        <v>381</v>
      </c>
      <c r="K797" s="325" t="s">
        <v>381</v>
      </c>
      <c r="L797" s="459" t="s">
        <v>381</v>
      </c>
      <c r="M797" s="325" t="s">
        <v>381</v>
      </c>
      <c r="N797" s="325" t="s">
        <v>381</v>
      </c>
      <c r="O797" s="325" t="s">
        <v>381</v>
      </c>
      <c r="P797" s="325" t="s">
        <v>381</v>
      </c>
      <c r="Q797" s="325" t="s">
        <v>381</v>
      </c>
      <c r="R797" s="325" t="s">
        <v>381</v>
      </c>
      <c r="S797" s="325" t="s">
        <v>381</v>
      </c>
      <c r="T797" s="325" t="s">
        <v>381</v>
      </c>
      <c r="U797" s="459" t="s">
        <v>381</v>
      </c>
      <c r="V797" s="333" t="s">
        <v>381</v>
      </c>
      <c r="W797" s="323" t="s">
        <v>381</v>
      </c>
      <c r="X797" s="325" t="s">
        <v>381</v>
      </c>
      <c r="Y797" s="325" t="s">
        <v>381</v>
      </c>
      <c r="Z797" s="325" t="s">
        <v>381</v>
      </c>
      <c r="AA797" s="325" t="s">
        <v>381</v>
      </c>
      <c r="AB797" s="325" t="s">
        <v>381</v>
      </c>
      <c r="AC797" s="325" t="s">
        <v>381</v>
      </c>
      <c r="AD797" s="325" t="s">
        <v>381</v>
      </c>
      <c r="AE797" s="325" t="s">
        <v>381</v>
      </c>
      <c r="AF797" s="325" t="s">
        <v>381</v>
      </c>
      <c r="AG797" s="325" t="s">
        <v>381</v>
      </c>
      <c r="AH797" s="325" t="s">
        <v>381</v>
      </c>
      <c r="AI797" s="325" t="s">
        <v>381</v>
      </c>
      <c r="AJ797" s="325" t="s">
        <v>52</v>
      </c>
      <c r="AK797" s="325" t="s">
        <v>381</v>
      </c>
      <c r="AL797" s="325" t="s">
        <v>381</v>
      </c>
      <c r="AM797" s="325" t="s">
        <v>381</v>
      </c>
      <c r="AN797" s="325" t="s">
        <v>381</v>
      </c>
      <c r="AO797" s="325" t="s">
        <v>381</v>
      </c>
      <c r="AP797" s="325" t="s">
        <v>381</v>
      </c>
      <c r="AQ797" s="325" t="s">
        <v>381</v>
      </c>
      <c r="AR797" s="325" t="s">
        <v>381</v>
      </c>
      <c r="AS797" s="325" t="s">
        <v>381</v>
      </c>
      <c r="AT797" s="325" t="s">
        <v>381</v>
      </c>
    </row>
    <row r="798" spans="1:46" ht="15">
      <c r="A798" s="446" t="s">
        <v>610</v>
      </c>
      <c r="B798" s="300">
        <f>C798/D798</f>
        <v>0</v>
      </c>
      <c r="C798" s="325">
        <f>COUNTIF(E798:AT798,"Yes")</f>
        <v>0</v>
      </c>
      <c r="D798" s="388">
        <f>SUM($C$796:$C$798)</f>
        <v>38</v>
      </c>
      <c r="E798" s="323" t="s">
        <v>381</v>
      </c>
      <c r="F798" s="325" t="s">
        <v>381</v>
      </c>
      <c r="G798" s="325" t="s">
        <v>381</v>
      </c>
      <c r="H798" s="325" t="s">
        <v>381</v>
      </c>
      <c r="I798" s="325" t="s">
        <v>381</v>
      </c>
      <c r="J798" s="325" t="s">
        <v>381</v>
      </c>
      <c r="K798" s="325" t="s">
        <v>381</v>
      </c>
      <c r="L798" s="459" t="s">
        <v>381</v>
      </c>
      <c r="M798" s="325" t="s">
        <v>381</v>
      </c>
      <c r="N798" s="325" t="s">
        <v>381</v>
      </c>
      <c r="O798" s="325" t="s">
        <v>381</v>
      </c>
      <c r="P798" s="325" t="s">
        <v>381</v>
      </c>
      <c r="Q798" s="325" t="s">
        <v>381</v>
      </c>
      <c r="R798" s="325" t="s">
        <v>381</v>
      </c>
      <c r="S798" s="325" t="s">
        <v>381</v>
      </c>
      <c r="T798" s="325" t="s">
        <v>381</v>
      </c>
      <c r="U798" s="459" t="s">
        <v>381</v>
      </c>
      <c r="V798" s="333" t="s">
        <v>381</v>
      </c>
      <c r="W798" s="323" t="s">
        <v>381</v>
      </c>
      <c r="X798" s="325" t="s">
        <v>381</v>
      </c>
      <c r="Y798" s="325" t="s">
        <v>381</v>
      </c>
      <c r="Z798" s="325" t="s">
        <v>381</v>
      </c>
      <c r="AA798" s="325" t="s">
        <v>381</v>
      </c>
      <c r="AB798" s="325" t="s">
        <v>381</v>
      </c>
      <c r="AC798" s="325" t="s">
        <v>381</v>
      </c>
      <c r="AD798" s="325" t="s">
        <v>381</v>
      </c>
      <c r="AE798" s="325" t="s">
        <v>381</v>
      </c>
      <c r="AF798" s="325" t="s">
        <v>381</v>
      </c>
      <c r="AG798" s="325" t="s">
        <v>381</v>
      </c>
      <c r="AH798" s="325" t="s">
        <v>381</v>
      </c>
      <c r="AI798" s="325" t="s">
        <v>381</v>
      </c>
      <c r="AJ798" s="325" t="s">
        <v>381</v>
      </c>
      <c r="AK798" s="325" t="s">
        <v>381</v>
      </c>
      <c r="AL798" s="325" t="s">
        <v>381</v>
      </c>
      <c r="AM798" s="325" t="s">
        <v>381</v>
      </c>
      <c r="AN798" s="325" t="s">
        <v>381</v>
      </c>
      <c r="AO798" s="325" t="s">
        <v>381</v>
      </c>
      <c r="AP798" s="325" t="s">
        <v>381</v>
      </c>
      <c r="AQ798" s="325" t="s">
        <v>381</v>
      </c>
      <c r="AR798" s="325" t="s">
        <v>381</v>
      </c>
      <c r="AS798" s="325" t="s">
        <v>381</v>
      </c>
      <c r="AT798" s="325" t="s">
        <v>381</v>
      </c>
    </row>
    <row r="799" spans="1:46" ht="15">
      <c r="A799" s="618" t="s">
        <v>125</v>
      </c>
      <c r="B799" s="535"/>
      <c r="C799" s="535"/>
      <c r="D799" s="536"/>
      <c r="E799" s="535"/>
      <c r="F799" s="535"/>
      <c r="G799" s="535"/>
      <c r="H799" s="535"/>
      <c r="I799" s="535"/>
      <c r="J799" s="535"/>
      <c r="K799" s="535"/>
      <c r="L799" s="535"/>
      <c r="M799" s="535"/>
      <c r="N799" s="535"/>
      <c r="O799" s="535"/>
      <c r="P799" s="535"/>
      <c r="Q799" s="535"/>
      <c r="R799" s="535"/>
      <c r="S799" s="535"/>
      <c r="T799" s="535"/>
      <c r="U799" s="535"/>
      <c r="V799" s="536"/>
      <c r="W799" s="535"/>
      <c r="X799" s="535"/>
      <c r="Y799" s="535"/>
      <c r="Z799" s="535"/>
      <c r="AA799" s="535"/>
      <c r="AB799" s="535"/>
      <c r="AC799" s="535"/>
      <c r="AD799" s="535"/>
      <c r="AE799" s="537"/>
      <c r="AF799" s="535"/>
      <c r="AG799" s="535"/>
      <c r="AH799" s="535"/>
      <c r="AI799" s="535"/>
      <c r="AJ799" s="535"/>
      <c r="AK799" s="535"/>
      <c r="AL799" s="535"/>
      <c r="AM799" s="535"/>
      <c r="AN799" s="535"/>
      <c r="AO799" s="535"/>
      <c r="AP799" s="535"/>
      <c r="AQ799" s="535"/>
      <c r="AR799" s="535"/>
      <c r="AS799" s="535"/>
      <c r="AT799" s="535"/>
    </row>
    <row r="800" spans="1:46" ht="15">
      <c r="A800" s="446">
        <v>0</v>
      </c>
      <c r="B800" s="300">
        <f>C800/D800</f>
        <v>0.86842105263157898</v>
      </c>
      <c r="C800" s="325">
        <f>COUNTIF(E800:AT800,"Yes")</f>
        <v>33</v>
      </c>
      <c r="D800" s="388">
        <f>SUM($C$800:$C$802)</f>
        <v>38</v>
      </c>
      <c r="E800" s="323" t="s">
        <v>52</v>
      </c>
      <c r="F800" s="325" t="s">
        <v>52</v>
      </c>
      <c r="G800" s="325" t="s">
        <v>381</v>
      </c>
      <c r="H800" s="325" t="s">
        <v>52</v>
      </c>
      <c r="I800" s="325" t="s">
        <v>381</v>
      </c>
      <c r="J800" s="325" t="s">
        <v>52</v>
      </c>
      <c r="K800" s="325" t="s">
        <v>52</v>
      </c>
      <c r="L800" s="459" t="s">
        <v>52</v>
      </c>
      <c r="M800" s="325" t="s">
        <v>52</v>
      </c>
      <c r="N800" s="325" t="s">
        <v>381</v>
      </c>
      <c r="O800" s="325" t="s">
        <v>52</v>
      </c>
      <c r="P800" s="325" t="s">
        <v>52</v>
      </c>
      <c r="Q800" s="325" t="s">
        <v>52</v>
      </c>
      <c r="R800" s="325" t="s">
        <v>52</v>
      </c>
      <c r="S800" s="325" t="s">
        <v>52</v>
      </c>
      <c r="T800" s="325" t="s">
        <v>52</v>
      </c>
      <c r="U800" s="459" t="s">
        <v>52</v>
      </c>
      <c r="V800" s="333" t="s">
        <v>381</v>
      </c>
      <c r="W800" s="323" t="s">
        <v>381</v>
      </c>
      <c r="X800" s="325" t="s">
        <v>381</v>
      </c>
      <c r="Y800" s="325" t="s">
        <v>52</v>
      </c>
      <c r="Z800" s="325" t="s">
        <v>52</v>
      </c>
      <c r="AA800" s="325" t="s">
        <v>52</v>
      </c>
      <c r="AB800" s="325" t="s">
        <v>52</v>
      </c>
      <c r="AC800" s="325" t="s">
        <v>52</v>
      </c>
      <c r="AD800" s="325" t="s">
        <v>52</v>
      </c>
      <c r="AE800" s="325" t="s">
        <v>52</v>
      </c>
      <c r="AF800" s="325" t="s">
        <v>381</v>
      </c>
      <c r="AG800" s="325" t="s">
        <v>381</v>
      </c>
      <c r="AH800" s="325" t="s">
        <v>52</v>
      </c>
      <c r="AI800" s="325" t="s">
        <v>52</v>
      </c>
      <c r="AJ800" s="325" t="s">
        <v>381</v>
      </c>
      <c r="AK800" s="325" t="s">
        <v>52</v>
      </c>
      <c r="AL800" s="325" t="s">
        <v>52</v>
      </c>
      <c r="AM800" s="325" t="s">
        <v>52</v>
      </c>
      <c r="AN800" s="325" t="s">
        <v>52</v>
      </c>
      <c r="AO800" s="325" t="s">
        <v>52</v>
      </c>
      <c r="AP800" s="325" t="s">
        <v>52</v>
      </c>
      <c r="AQ800" s="325" t="s">
        <v>52</v>
      </c>
      <c r="AR800" s="325" t="s">
        <v>52</v>
      </c>
      <c r="AS800" s="325" t="s">
        <v>52</v>
      </c>
      <c r="AT800" s="325" t="s">
        <v>52</v>
      </c>
    </row>
    <row r="801" spans="1:46" ht="15">
      <c r="A801" s="446">
        <v>1</v>
      </c>
      <c r="B801" s="300">
        <f>C801/D801</f>
        <v>5.2631578947368418E-2</v>
      </c>
      <c r="C801" s="325">
        <f>COUNTIF(E801:AT801,"Yes")</f>
        <v>2</v>
      </c>
      <c r="D801" s="388">
        <f>SUM($C$800:$C$802)</f>
        <v>38</v>
      </c>
      <c r="E801" s="323" t="s">
        <v>381</v>
      </c>
      <c r="F801" s="325" t="s">
        <v>381</v>
      </c>
      <c r="G801" s="325" t="s">
        <v>381</v>
      </c>
      <c r="H801" s="325" t="s">
        <v>381</v>
      </c>
      <c r="I801" s="325" t="s">
        <v>381</v>
      </c>
      <c r="J801" s="325" t="s">
        <v>381</v>
      </c>
      <c r="K801" s="325" t="s">
        <v>381</v>
      </c>
      <c r="L801" s="459" t="s">
        <v>381</v>
      </c>
      <c r="M801" s="325" t="s">
        <v>381</v>
      </c>
      <c r="N801" s="325" t="s">
        <v>381</v>
      </c>
      <c r="O801" s="325" t="s">
        <v>381</v>
      </c>
      <c r="P801" s="325" t="s">
        <v>381</v>
      </c>
      <c r="Q801" s="325" t="s">
        <v>381</v>
      </c>
      <c r="R801" s="325" t="s">
        <v>381</v>
      </c>
      <c r="S801" s="325" t="s">
        <v>381</v>
      </c>
      <c r="T801" s="325" t="s">
        <v>381</v>
      </c>
      <c r="U801" s="459" t="s">
        <v>381</v>
      </c>
      <c r="V801" s="333" t="s">
        <v>52</v>
      </c>
      <c r="W801" s="538" t="s">
        <v>381</v>
      </c>
      <c r="X801" s="672" t="s">
        <v>381</v>
      </c>
      <c r="Y801" s="325" t="s">
        <v>381</v>
      </c>
      <c r="Z801" s="325" t="s">
        <v>381</v>
      </c>
      <c r="AA801" s="325" t="s">
        <v>381</v>
      </c>
      <c r="AB801" s="325" t="s">
        <v>381</v>
      </c>
      <c r="AC801" s="325" t="s">
        <v>381</v>
      </c>
      <c r="AD801" s="325" t="s">
        <v>381</v>
      </c>
      <c r="AE801" s="325" t="s">
        <v>381</v>
      </c>
      <c r="AF801" s="325" t="s">
        <v>52</v>
      </c>
      <c r="AG801" s="325" t="s">
        <v>381</v>
      </c>
      <c r="AH801" s="325" t="s">
        <v>381</v>
      </c>
      <c r="AI801" s="325" t="s">
        <v>381</v>
      </c>
      <c r="AJ801" s="325" t="s">
        <v>381</v>
      </c>
      <c r="AK801" s="325" t="s">
        <v>381</v>
      </c>
      <c r="AL801" s="325" t="s">
        <v>381</v>
      </c>
      <c r="AM801" s="325" t="s">
        <v>381</v>
      </c>
      <c r="AN801" s="325" t="s">
        <v>381</v>
      </c>
      <c r="AO801" s="325" t="s">
        <v>381</v>
      </c>
      <c r="AP801" s="325" t="s">
        <v>381</v>
      </c>
      <c r="AQ801" s="325" t="s">
        <v>381</v>
      </c>
      <c r="AR801" s="325" t="s">
        <v>381</v>
      </c>
      <c r="AS801" s="325" t="s">
        <v>381</v>
      </c>
      <c r="AT801" s="325" t="s">
        <v>381</v>
      </c>
    </row>
    <row r="802" spans="1:46" ht="15">
      <c r="A802" s="446" t="s">
        <v>610</v>
      </c>
      <c r="B802" s="300">
        <f>C802/D802</f>
        <v>7.8947368421052627E-2</v>
      </c>
      <c r="C802" s="325">
        <f>COUNTIF(E802:AT802,"Yes")</f>
        <v>3</v>
      </c>
      <c r="D802" s="388">
        <f>SUM($C$800:$C$802)</f>
        <v>38</v>
      </c>
      <c r="E802" s="323" t="s">
        <v>381</v>
      </c>
      <c r="F802" s="325" t="s">
        <v>381</v>
      </c>
      <c r="G802" s="325" t="s">
        <v>52</v>
      </c>
      <c r="H802" s="325" t="s">
        <v>381</v>
      </c>
      <c r="I802" s="325" t="s">
        <v>381</v>
      </c>
      <c r="J802" s="325" t="s">
        <v>381</v>
      </c>
      <c r="K802" s="325" t="s">
        <v>381</v>
      </c>
      <c r="L802" s="459" t="s">
        <v>381</v>
      </c>
      <c r="M802" s="325" t="s">
        <v>381</v>
      </c>
      <c r="N802" s="325" t="s">
        <v>381</v>
      </c>
      <c r="O802" s="325" t="s">
        <v>381</v>
      </c>
      <c r="P802" s="325" t="s">
        <v>381</v>
      </c>
      <c r="Q802" s="325" t="s">
        <v>381</v>
      </c>
      <c r="R802" s="325" t="s">
        <v>381</v>
      </c>
      <c r="S802" s="325" t="s">
        <v>381</v>
      </c>
      <c r="T802" s="325" t="s">
        <v>381</v>
      </c>
      <c r="U802" s="459" t="s">
        <v>381</v>
      </c>
      <c r="V802" s="333" t="s">
        <v>381</v>
      </c>
      <c r="W802" s="538" t="s">
        <v>52</v>
      </c>
      <c r="X802" s="672" t="s">
        <v>381</v>
      </c>
      <c r="Y802" s="325" t="s">
        <v>381</v>
      </c>
      <c r="Z802" s="325" t="s">
        <v>381</v>
      </c>
      <c r="AA802" s="325" t="s">
        <v>381</v>
      </c>
      <c r="AB802" s="325" t="s">
        <v>381</v>
      </c>
      <c r="AC802" s="325" t="s">
        <v>381</v>
      </c>
      <c r="AD802" s="325" t="s">
        <v>381</v>
      </c>
      <c r="AE802" s="325" t="s">
        <v>381</v>
      </c>
      <c r="AF802" s="325" t="s">
        <v>381</v>
      </c>
      <c r="AG802" s="325" t="s">
        <v>381</v>
      </c>
      <c r="AH802" s="325" t="s">
        <v>381</v>
      </c>
      <c r="AI802" s="325" t="s">
        <v>381</v>
      </c>
      <c r="AJ802" s="325" t="s">
        <v>52</v>
      </c>
      <c r="AK802" s="325" t="s">
        <v>381</v>
      </c>
      <c r="AL802" s="325" t="s">
        <v>381</v>
      </c>
      <c r="AM802" s="325" t="s">
        <v>381</v>
      </c>
      <c r="AN802" s="325" t="s">
        <v>381</v>
      </c>
      <c r="AO802" s="325" t="s">
        <v>381</v>
      </c>
      <c r="AP802" s="325" t="s">
        <v>381</v>
      </c>
      <c r="AQ802" s="325" t="s">
        <v>381</v>
      </c>
      <c r="AR802" s="325" t="s">
        <v>381</v>
      </c>
      <c r="AS802" s="325" t="s">
        <v>381</v>
      </c>
      <c r="AT802" s="325" t="s">
        <v>381</v>
      </c>
    </row>
    <row r="803" spans="1:46" ht="15">
      <c r="A803" s="618" t="s">
        <v>126</v>
      </c>
      <c r="B803" s="535"/>
      <c r="C803" s="535"/>
      <c r="D803" s="536"/>
      <c r="E803" s="535"/>
      <c r="F803" s="535"/>
      <c r="G803" s="535"/>
      <c r="H803" s="535"/>
      <c r="I803" s="535"/>
      <c r="J803" s="535"/>
      <c r="K803" s="535"/>
      <c r="L803" s="535"/>
      <c r="M803" s="535"/>
      <c r="N803" s="535"/>
      <c r="O803" s="535"/>
      <c r="P803" s="535"/>
      <c r="Q803" s="535"/>
      <c r="R803" s="535"/>
      <c r="S803" s="535"/>
      <c r="T803" s="535"/>
      <c r="U803" s="535"/>
      <c r="V803" s="444"/>
      <c r="W803" s="535"/>
      <c r="X803" s="673"/>
      <c r="Y803" s="535"/>
      <c r="Z803" s="535"/>
      <c r="AA803" s="535"/>
      <c r="AB803" s="535"/>
      <c r="AC803" s="535"/>
      <c r="AD803" s="535"/>
      <c r="AE803" s="537"/>
      <c r="AF803" s="535"/>
      <c r="AG803" s="535"/>
      <c r="AH803" s="535"/>
      <c r="AI803" s="535"/>
      <c r="AJ803" s="535"/>
      <c r="AK803" s="535"/>
      <c r="AL803" s="535"/>
      <c r="AM803" s="535"/>
      <c r="AN803" s="535"/>
      <c r="AO803" s="535"/>
      <c r="AP803" s="535"/>
      <c r="AQ803" s="535"/>
      <c r="AR803" s="535"/>
      <c r="AS803" s="535"/>
      <c r="AT803" s="535"/>
    </row>
    <row r="804" spans="1:46" ht="15">
      <c r="A804" s="446">
        <v>0</v>
      </c>
      <c r="B804" s="300">
        <f>C804/D804</f>
        <v>0.94594594594594594</v>
      </c>
      <c r="C804" s="325">
        <f>COUNTIF(E804:AT804,"Yes")</f>
        <v>35</v>
      </c>
      <c r="D804" s="388">
        <f>SUM($C$804:$C$806)</f>
        <v>37</v>
      </c>
      <c r="E804" s="323" t="s">
        <v>52</v>
      </c>
      <c r="F804" s="325" t="s">
        <v>52</v>
      </c>
      <c r="G804" s="325" t="s">
        <v>52</v>
      </c>
      <c r="H804" s="325" t="s">
        <v>52</v>
      </c>
      <c r="I804" s="325" t="s">
        <v>381</v>
      </c>
      <c r="J804" s="325" t="s">
        <v>52</v>
      </c>
      <c r="K804" s="325" t="s">
        <v>52</v>
      </c>
      <c r="L804" s="459" t="s">
        <v>52</v>
      </c>
      <c r="M804" s="325" t="s">
        <v>52</v>
      </c>
      <c r="N804" s="325" t="s">
        <v>381</v>
      </c>
      <c r="O804" s="325" t="s">
        <v>52</v>
      </c>
      <c r="P804" s="325" t="s">
        <v>52</v>
      </c>
      <c r="Q804" s="325" t="s">
        <v>52</v>
      </c>
      <c r="R804" s="325" t="s">
        <v>52</v>
      </c>
      <c r="S804" s="325" t="s">
        <v>52</v>
      </c>
      <c r="T804" s="325" t="s">
        <v>381</v>
      </c>
      <c r="U804" s="325" t="s">
        <v>52</v>
      </c>
      <c r="V804" s="325" t="s">
        <v>52</v>
      </c>
      <c r="W804" s="459" t="s">
        <v>381</v>
      </c>
      <c r="X804" s="672" t="s">
        <v>381</v>
      </c>
      <c r="Y804" s="325" t="s">
        <v>52</v>
      </c>
      <c r="Z804" s="325" t="s">
        <v>52</v>
      </c>
      <c r="AA804" s="325" t="s">
        <v>52</v>
      </c>
      <c r="AB804" s="325" t="s">
        <v>52</v>
      </c>
      <c r="AC804" s="325" t="s">
        <v>52</v>
      </c>
      <c r="AD804" s="325" t="s">
        <v>52</v>
      </c>
      <c r="AE804" s="325" t="s">
        <v>52</v>
      </c>
      <c r="AF804" s="325" t="s">
        <v>381</v>
      </c>
      <c r="AG804" s="325" t="s">
        <v>381</v>
      </c>
      <c r="AH804" s="325" t="s">
        <v>52</v>
      </c>
      <c r="AI804" s="325" t="s">
        <v>52</v>
      </c>
      <c r="AJ804" s="325" t="s">
        <v>52</v>
      </c>
      <c r="AK804" s="325" t="s">
        <v>52</v>
      </c>
      <c r="AL804" s="325" t="s">
        <v>52</v>
      </c>
      <c r="AM804" s="325" t="s">
        <v>52</v>
      </c>
      <c r="AN804" s="325" t="s">
        <v>52</v>
      </c>
      <c r="AO804" s="325" t="s">
        <v>52</v>
      </c>
      <c r="AP804" s="325" t="s">
        <v>52</v>
      </c>
      <c r="AQ804" s="325" t="s">
        <v>52</v>
      </c>
      <c r="AR804" s="325" t="s">
        <v>52</v>
      </c>
      <c r="AS804" s="325" t="s">
        <v>52</v>
      </c>
      <c r="AT804" s="325" t="s">
        <v>52</v>
      </c>
    </row>
    <row r="805" spans="1:46" ht="15">
      <c r="A805" s="446">
        <v>1</v>
      </c>
      <c r="B805" s="300">
        <f>C805/D805</f>
        <v>2.7027027027027029E-2</v>
      </c>
      <c r="C805" s="325">
        <f>COUNTIF(E805:AT805,"Yes")</f>
        <v>1</v>
      </c>
      <c r="D805" s="388">
        <f>SUM($C$804:$C$806)</f>
        <v>37</v>
      </c>
      <c r="E805" s="323" t="s">
        <v>381</v>
      </c>
      <c r="F805" s="325" t="s">
        <v>381</v>
      </c>
      <c r="G805" s="325" t="s">
        <v>381</v>
      </c>
      <c r="H805" s="325" t="s">
        <v>381</v>
      </c>
      <c r="I805" s="325" t="s">
        <v>381</v>
      </c>
      <c r="J805" s="325" t="s">
        <v>381</v>
      </c>
      <c r="K805" s="325" t="s">
        <v>381</v>
      </c>
      <c r="L805" s="459" t="s">
        <v>381</v>
      </c>
      <c r="M805" s="325" t="s">
        <v>381</v>
      </c>
      <c r="N805" s="325" t="s">
        <v>381</v>
      </c>
      <c r="O805" s="325" t="s">
        <v>381</v>
      </c>
      <c r="P805" s="325" t="s">
        <v>381</v>
      </c>
      <c r="Q805" s="325" t="s">
        <v>381</v>
      </c>
      <c r="R805" s="325" t="s">
        <v>381</v>
      </c>
      <c r="S805" s="325" t="s">
        <v>381</v>
      </c>
      <c r="T805" s="325" t="s">
        <v>381</v>
      </c>
      <c r="U805" s="325" t="s">
        <v>381</v>
      </c>
      <c r="V805" s="325" t="s">
        <v>381</v>
      </c>
      <c r="W805" s="459" t="s">
        <v>381</v>
      </c>
      <c r="X805" s="672" t="s">
        <v>381</v>
      </c>
      <c r="Y805" s="325" t="s">
        <v>381</v>
      </c>
      <c r="Z805" s="325" t="s">
        <v>381</v>
      </c>
      <c r="AA805" s="325" t="s">
        <v>381</v>
      </c>
      <c r="AB805" s="325" t="s">
        <v>381</v>
      </c>
      <c r="AC805" s="325" t="s">
        <v>381</v>
      </c>
      <c r="AD805" s="325" t="s">
        <v>381</v>
      </c>
      <c r="AE805" s="325" t="s">
        <v>381</v>
      </c>
      <c r="AF805" s="325" t="s">
        <v>52</v>
      </c>
      <c r="AG805" s="325" t="s">
        <v>381</v>
      </c>
      <c r="AH805" s="325" t="s">
        <v>381</v>
      </c>
      <c r="AI805" s="325" t="s">
        <v>381</v>
      </c>
      <c r="AJ805" s="325" t="s">
        <v>381</v>
      </c>
      <c r="AK805" s="325" t="s">
        <v>381</v>
      </c>
      <c r="AL805" s="325" t="s">
        <v>381</v>
      </c>
      <c r="AM805" s="325" t="s">
        <v>381</v>
      </c>
      <c r="AN805" s="325" t="s">
        <v>381</v>
      </c>
      <c r="AO805" s="325" t="s">
        <v>381</v>
      </c>
      <c r="AP805" s="325" t="s">
        <v>381</v>
      </c>
      <c r="AQ805" s="325" t="s">
        <v>381</v>
      </c>
      <c r="AR805" s="325" t="s">
        <v>381</v>
      </c>
      <c r="AS805" s="325" t="s">
        <v>381</v>
      </c>
      <c r="AT805" s="325" t="s">
        <v>381</v>
      </c>
    </row>
    <row r="806" spans="1:46" ht="15">
      <c r="A806" s="446" t="s">
        <v>610</v>
      </c>
      <c r="B806" s="300">
        <f>C806/D806</f>
        <v>2.7027027027027029E-2</v>
      </c>
      <c r="C806" s="325">
        <f>COUNTIF(E806:AT806,"Yes")</f>
        <v>1</v>
      </c>
      <c r="D806" s="388">
        <f>SUM($C$804:$C$806)</f>
        <v>37</v>
      </c>
      <c r="E806" s="323" t="s">
        <v>381</v>
      </c>
      <c r="F806" s="325" t="s">
        <v>381</v>
      </c>
      <c r="G806" s="325" t="s">
        <v>381</v>
      </c>
      <c r="H806" s="325" t="s">
        <v>381</v>
      </c>
      <c r="I806" s="325" t="s">
        <v>381</v>
      </c>
      <c r="J806" s="325" t="s">
        <v>381</v>
      </c>
      <c r="K806" s="325" t="s">
        <v>381</v>
      </c>
      <c r="L806" s="459" t="s">
        <v>381</v>
      </c>
      <c r="M806" s="325" t="s">
        <v>381</v>
      </c>
      <c r="N806" s="325" t="s">
        <v>381</v>
      </c>
      <c r="O806" s="325" t="s">
        <v>381</v>
      </c>
      <c r="P806" s="325" t="s">
        <v>381</v>
      </c>
      <c r="Q806" s="325" t="s">
        <v>381</v>
      </c>
      <c r="R806" s="325" t="s">
        <v>381</v>
      </c>
      <c r="S806" s="325" t="s">
        <v>381</v>
      </c>
      <c r="T806" s="325" t="s">
        <v>381</v>
      </c>
      <c r="U806" s="325" t="s">
        <v>381</v>
      </c>
      <c r="V806" s="325" t="s">
        <v>381</v>
      </c>
      <c r="W806" s="459" t="s">
        <v>52</v>
      </c>
      <c r="X806" s="672" t="s">
        <v>381</v>
      </c>
      <c r="Y806" s="325" t="s">
        <v>381</v>
      </c>
      <c r="Z806" s="325" t="s">
        <v>381</v>
      </c>
      <c r="AA806" s="325" t="s">
        <v>381</v>
      </c>
      <c r="AB806" s="325" t="s">
        <v>381</v>
      </c>
      <c r="AC806" s="325" t="s">
        <v>381</v>
      </c>
      <c r="AD806" s="325" t="s">
        <v>381</v>
      </c>
      <c r="AE806" s="325" t="s">
        <v>381</v>
      </c>
      <c r="AF806" s="325" t="s">
        <v>381</v>
      </c>
      <c r="AG806" s="325" t="s">
        <v>381</v>
      </c>
      <c r="AH806" s="325" t="s">
        <v>381</v>
      </c>
      <c r="AI806" s="325" t="s">
        <v>381</v>
      </c>
      <c r="AJ806" s="325" t="s">
        <v>381</v>
      </c>
      <c r="AK806" s="325" t="s">
        <v>381</v>
      </c>
      <c r="AL806" s="325" t="s">
        <v>381</v>
      </c>
      <c r="AM806" s="325" t="s">
        <v>381</v>
      </c>
      <c r="AN806" s="325" t="s">
        <v>381</v>
      </c>
      <c r="AO806" s="325" t="s">
        <v>381</v>
      </c>
      <c r="AP806" s="325" t="s">
        <v>381</v>
      </c>
      <c r="AQ806" s="325" t="s">
        <v>381</v>
      </c>
      <c r="AR806" s="325" t="s">
        <v>381</v>
      </c>
      <c r="AS806" s="325" t="s">
        <v>381</v>
      </c>
      <c r="AT806" s="325" t="s">
        <v>381</v>
      </c>
    </row>
    <row r="807" spans="1:46" ht="15">
      <c r="A807" s="618" t="s">
        <v>127</v>
      </c>
      <c r="B807" s="535"/>
      <c r="C807" s="535"/>
      <c r="D807" s="536"/>
      <c r="E807" s="535"/>
      <c r="F807" s="535"/>
      <c r="G807" s="535"/>
      <c r="H807" s="535"/>
      <c r="I807" s="535"/>
      <c r="J807" s="535"/>
      <c r="K807" s="535"/>
      <c r="L807" s="535"/>
      <c r="M807" s="535"/>
      <c r="N807" s="535"/>
      <c r="O807" s="535"/>
      <c r="P807" s="535"/>
      <c r="Q807" s="535"/>
      <c r="R807" s="535"/>
      <c r="S807" s="535"/>
      <c r="T807" s="535"/>
      <c r="U807" s="535"/>
      <c r="V807" s="535"/>
      <c r="W807" s="535"/>
      <c r="X807" s="673"/>
      <c r="Y807" s="535"/>
      <c r="Z807" s="535"/>
      <c r="AA807" s="535"/>
      <c r="AB807" s="535"/>
      <c r="AC807" s="535"/>
      <c r="AD807" s="535"/>
      <c r="AE807" s="537"/>
      <c r="AF807" s="535"/>
      <c r="AG807" s="535"/>
      <c r="AH807" s="535"/>
      <c r="AI807" s="535"/>
      <c r="AJ807" s="535"/>
      <c r="AK807" s="535"/>
      <c r="AL807" s="535"/>
      <c r="AM807" s="535"/>
      <c r="AN807" s="535"/>
      <c r="AO807" s="535"/>
      <c r="AP807" s="535"/>
      <c r="AQ807" s="535"/>
      <c r="AR807" s="535"/>
      <c r="AS807" s="535"/>
      <c r="AT807" s="535"/>
    </row>
    <row r="808" spans="1:46" ht="15">
      <c r="A808" s="446">
        <v>0</v>
      </c>
      <c r="B808" s="300">
        <f>C808/D808</f>
        <v>0.86842105263157898</v>
      </c>
      <c r="C808" s="325">
        <f>COUNTIF(E808:AT808,"Yes")</f>
        <v>33</v>
      </c>
      <c r="D808" s="388">
        <f>SUM($C$808:$C$810)</f>
        <v>38</v>
      </c>
      <c r="E808" s="323" t="s">
        <v>52</v>
      </c>
      <c r="F808" s="325" t="s">
        <v>52</v>
      </c>
      <c r="G808" s="325" t="s">
        <v>381</v>
      </c>
      <c r="H808" s="325" t="s">
        <v>52</v>
      </c>
      <c r="I808" s="325" t="s">
        <v>381</v>
      </c>
      <c r="J808" s="325" t="s">
        <v>52</v>
      </c>
      <c r="K808" s="325" t="s">
        <v>52</v>
      </c>
      <c r="L808" s="459" t="s">
        <v>52</v>
      </c>
      <c r="M808" s="325" t="s">
        <v>52</v>
      </c>
      <c r="N808" s="325" t="s">
        <v>381</v>
      </c>
      <c r="O808" s="325" t="s">
        <v>52</v>
      </c>
      <c r="P808" s="325" t="s">
        <v>381</v>
      </c>
      <c r="Q808" s="325" t="s">
        <v>52</v>
      </c>
      <c r="R808" s="325" t="s">
        <v>52</v>
      </c>
      <c r="S808" s="325" t="s">
        <v>52</v>
      </c>
      <c r="T808" s="325" t="s">
        <v>52</v>
      </c>
      <c r="U808" s="325" t="s">
        <v>52</v>
      </c>
      <c r="V808" s="325" t="s">
        <v>381</v>
      </c>
      <c r="W808" s="459" t="s">
        <v>381</v>
      </c>
      <c r="X808" s="672" t="s">
        <v>52</v>
      </c>
      <c r="Y808" s="325" t="s">
        <v>52</v>
      </c>
      <c r="Z808" s="325" t="s">
        <v>52</v>
      </c>
      <c r="AA808" s="325" t="s">
        <v>52</v>
      </c>
      <c r="AB808" s="325" t="s">
        <v>52</v>
      </c>
      <c r="AC808" s="325" t="s">
        <v>52</v>
      </c>
      <c r="AD808" s="325" t="s">
        <v>52</v>
      </c>
      <c r="AE808" s="325" t="s">
        <v>52</v>
      </c>
      <c r="AF808" s="325" t="s">
        <v>381</v>
      </c>
      <c r="AG808" s="325" t="s">
        <v>381</v>
      </c>
      <c r="AH808" s="325" t="s">
        <v>381</v>
      </c>
      <c r="AI808" s="325" t="s">
        <v>52</v>
      </c>
      <c r="AJ808" s="325" t="s">
        <v>52</v>
      </c>
      <c r="AK808" s="325" t="s">
        <v>52</v>
      </c>
      <c r="AL808" s="325" t="s">
        <v>52</v>
      </c>
      <c r="AM808" s="325" t="s">
        <v>52</v>
      </c>
      <c r="AN808" s="325" t="s">
        <v>52</v>
      </c>
      <c r="AO808" s="325" t="s">
        <v>52</v>
      </c>
      <c r="AP808" s="325" t="s">
        <v>52</v>
      </c>
      <c r="AQ808" s="325" t="s">
        <v>52</v>
      </c>
      <c r="AR808" s="325" t="s">
        <v>52</v>
      </c>
      <c r="AS808" s="325" t="s">
        <v>52</v>
      </c>
      <c r="AT808" s="325" t="s">
        <v>52</v>
      </c>
    </row>
    <row r="809" spans="1:46" ht="15">
      <c r="A809" s="446">
        <v>1</v>
      </c>
      <c r="B809" s="300">
        <f>C809/D809</f>
        <v>2.6315789473684209E-2</v>
      </c>
      <c r="C809" s="325">
        <f>COUNTIF(E809:AT809,"Yes")</f>
        <v>1</v>
      </c>
      <c r="D809" s="388">
        <f>SUM($C$808:$C$810)</f>
        <v>38</v>
      </c>
      <c r="E809" s="323" t="s">
        <v>381</v>
      </c>
      <c r="F809" s="325" t="s">
        <v>381</v>
      </c>
      <c r="G809" s="325" t="s">
        <v>381</v>
      </c>
      <c r="H809" s="325" t="s">
        <v>381</v>
      </c>
      <c r="I809" s="325" t="s">
        <v>381</v>
      </c>
      <c r="J809" s="325" t="s">
        <v>381</v>
      </c>
      <c r="K809" s="325" t="s">
        <v>381</v>
      </c>
      <c r="L809" s="459" t="s">
        <v>381</v>
      </c>
      <c r="M809" s="325" t="s">
        <v>381</v>
      </c>
      <c r="N809" s="325" t="s">
        <v>381</v>
      </c>
      <c r="O809" s="325" t="s">
        <v>381</v>
      </c>
      <c r="P809" s="325" t="s">
        <v>52</v>
      </c>
      <c r="Q809" s="325" t="s">
        <v>381</v>
      </c>
      <c r="R809" s="325" t="s">
        <v>381</v>
      </c>
      <c r="S809" s="325" t="s">
        <v>381</v>
      </c>
      <c r="T809" s="325" t="s">
        <v>381</v>
      </c>
      <c r="U809" s="325" t="s">
        <v>381</v>
      </c>
      <c r="V809" s="325" t="s">
        <v>381</v>
      </c>
      <c r="W809" s="459" t="s">
        <v>381</v>
      </c>
      <c r="X809" s="672" t="s">
        <v>381</v>
      </c>
      <c r="Y809" s="325" t="s">
        <v>381</v>
      </c>
      <c r="Z809" s="325" t="s">
        <v>381</v>
      </c>
      <c r="AA809" s="325" t="s">
        <v>381</v>
      </c>
      <c r="AB809" s="325" t="s">
        <v>381</v>
      </c>
      <c r="AC809" s="325" t="s">
        <v>381</v>
      </c>
      <c r="AD809" s="325" t="s">
        <v>381</v>
      </c>
      <c r="AE809" s="325" t="s">
        <v>381</v>
      </c>
      <c r="AF809" s="325" t="s">
        <v>381</v>
      </c>
      <c r="AG809" s="325" t="s">
        <v>381</v>
      </c>
      <c r="AH809" s="325" t="s">
        <v>381</v>
      </c>
      <c r="AI809" s="325" t="s">
        <v>381</v>
      </c>
      <c r="AJ809" s="325" t="s">
        <v>381</v>
      </c>
      <c r="AK809" s="325" t="s">
        <v>381</v>
      </c>
      <c r="AL809" s="325" t="s">
        <v>381</v>
      </c>
      <c r="AM809" s="325" t="s">
        <v>381</v>
      </c>
      <c r="AN809" s="325" t="s">
        <v>381</v>
      </c>
      <c r="AO809" s="325" t="s">
        <v>381</v>
      </c>
      <c r="AP809" s="325" t="s">
        <v>381</v>
      </c>
      <c r="AQ809" s="325" t="s">
        <v>381</v>
      </c>
      <c r="AR809" s="325" t="s">
        <v>381</v>
      </c>
      <c r="AS809" s="325" t="s">
        <v>381</v>
      </c>
      <c r="AT809" s="325" t="s">
        <v>381</v>
      </c>
    </row>
    <row r="810" spans="1:46" ht="15">
      <c r="A810" s="446" t="s">
        <v>610</v>
      </c>
      <c r="B810" s="300">
        <f>C810/D810</f>
        <v>0.10526315789473684</v>
      </c>
      <c r="C810" s="325">
        <f>COUNTIF(E810:AT810,"Yes")</f>
        <v>4</v>
      </c>
      <c r="D810" s="388">
        <f>SUM($C$808:$C$810)</f>
        <v>38</v>
      </c>
      <c r="E810" s="323" t="s">
        <v>381</v>
      </c>
      <c r="F810" s="325" t="s">
        <v>381</v>
      </c>
      <c r="G810" s="325" t="s">
        <v>52</v>
      </c>
      <c r="H810" s="325" t="s">
        <v>381</v>
      </c>
      <c r="I810" s="325" t="s">
        <v>381</v>
      </c>
      <c r="J810" s="325" t="s">
        <v>381</v>
      </c>
      <c r="K810" s="325" t="s">
        <v>381</v>
      </c>
      <c r="L810" s="459" t="s">
        <v>381</v>
      </c>
      <c r="M810" s="325" t="s">
        <v>381</v>
      </c>
      <c r="N810" s="325" t="s">
        <v>381</v>
      </c>
      <c r="O810" s="325" t="s">
        <v>381</v>
      </c>
      <c r="P810" s="325" t="s">
        <v>381</v>
      </c>
      <c r="Q810" s="325" t="s">
        <v>381</v>
      </c>
      <c r="R810" s="325" t="s">
        <v>381</v>
      </c>
      <c r="S810" s="325" t="s">
        <v>381</v>
      </c>
      <c r="T810" s="325" t="s">
        <v>381</v>
      </c>
      <c r="U810" s="325" t="s">
        <v>381</v>
      </c>
      <c r="V810" s="325" t="s">
        <v>381</v>
      </c>
      <c r="W810" s="459" t="s">
        <v>52</v>
      </c>
      <c r="X810" s="672" t="s">
        <v>381</v>
      </c>
      <c r="Y810" s="325" t="s">
        <v>381</v>
      </c>
      <c r="Z810" s="325" t="s">
        <v>381</v>
      </c>
      <c r="AA810" s="325" t="s">
        <v>381</v>
      </c>
      <c r="AB810" s="325" t="s">
        <v>381</v>
      </c>
      <c r="AC810" s="325" t="s">
        <v>381</v>
      </c>
      <c r="AD810" s="325" t="s">
        <v>381</v>
      </c>
      <c r="AE810" s="325" t="s">
        <v>381</v>
      </c>
      <c r="AF810" s="325" t="s">
        <v>52</v>
      </c>
      <c r="AG810" s="325" t="s">
        <v>381</v>
      </c>
      <c r="AH810" s="325" t="s">
        <v>52</v>
      </c>
      <c r="AI810" s="325" t="s">
        <v>381</v>
      </c>
      <c r="AJ810" s="325" t="s">
        <v>381</v>
      </c>
      <c r="AK810" s="325" t="s">
        <v>381</v>
      </c>
      <c r="AL810" s="325" t="s">
        <v>381</v>
      </c>
      <c r="AM810" s="325" t="s">
        <v>381</v>
      </c>
      <c r="AN810" s="325" t="s">
        <v>381</v>
      </c>
      <c r="AO810" s="325" t="s">
        <v>381</v>
      </c>
      <c r="AP810" s="325" t="s">
        <v>381</v>
      </c>
      <c r="AQ810" s="325" t="s">
        <v>381</v>
      </c>
      <c r="AR810" s="325" t="s">
        <v>381</v>
      </c>
      <c r="AS810" s="325" t="s">
        <v>381</v>
      </c>
      <c r="AT810" s="325" t="s">
        <v>381</v>
      </c>
    </row>
    <row r="811" spans="1:46" ht="34.5" customHeight="1">
      <c r="A811" s="666" t="s">
        <v>611</v>
      </c>
      <c r="B811" s="300">
        <f>C811/D811</f>
        <v>6.8965517241379309E-2</v>
      </c>
      <c r="C811" s="325">
        <f>COUNTIF(E811:AT811,"Yes")</f>
        <v>2</v>
      </c>
      <c r="D811" s="674" cm="1">
        <f t="array" ref="D811">SUM(COUNTIFS(E811:AT811,{"Yes","No"}))</f>
        <v>29</v>
      </c>
      <c r="E811" s="323" t="s">
        <v>59</v>
      </c>
      <c r="F811" s="278" t="s">
        <v>53</v>
      </c>
      <c r="G811" s="325" t="s">
        <v>59</v>
      </c>
      <c r="H811" s="325" t="s">
        <v>53</v>
      </c>
      <c r="I811" s="325" t="s">
        <v>53</v>
      </c>
      <c r="J811" s="325" t="s">
        <v>53</v>
      </c>
      <c r="K811" s="299" t="s">
        <v>53</v>
      </c>
      <c r="L811" s="285" t="s">
        <v>53</v>
      </c>
      <c r="M811" s="325" t="s">
        <v>59</v>
      </c>
      <c r="N811" s="325" t="s">
        <v>59</v>
      </c>
      <c r="O811" s="278" t="s">
        <v>53</v>
      </c>
      <c r="P811" s="278" t="s">
        <v>59</v>
      </c>
      <c r="Q811" s="325" t="s">
        <v>53</v>
      </c>
      <c r="R811" s="325" t="s">
        <v>53</v>
      </c>
      <c r="S811" s="325" t="s">
        <v>53</v>
      </c>
      <c r="T811" s="283" t="s">
        <v>59</v>
      </c>
      <c r="U811" s="291" t="s">
        <v>59</v>
      </c>
      <c r="V811" s="325" t="s">
        <v>59</v>
      </c>
      <c r="W811" s="459" t="s">
        <v>53</v>
      </c>
      <c r="X811" s="672" t="s">
        <v>59</v>
      </c>
      <c r="Y811" s="325" t="s">
        <v>53</v>
      </c>
      <c r="Z811" s="325" t="s">
        <v>53</v>
      </c>
      <c r="AA811" s="278" t="s">
        <v>53</v>
      </c>
      <c r="AB811" s="325" t="s">
        <v>53</v>
      </c>
      <c r="AC811" s="331" t="s">
        <v>53</v>
      </c>
      <c r="AD811" s="283" t="s">
        <v>53</v>
      </c>
      <c r="AE811" s="325" t="s">
        <v>59</v>
      </c>
      <c r="AF811" s="325" t="s">
        <v>52</v>
      </c>
      <c r="AG811" s="325" t="s">
        <v>59</v>
      </c>
      <c r="AH811" s="325" t="s">
        <v>53</v>
      </c>
      <c r="AI811" s="325" t="s">
        <v>53</v>
      </c>
      <c r="AJ811" s="325" t="s">
        <v>53</v>
      </c>
      <c r="AK811" s="325" t="s">
        <v>53</v>
      </c>
      <c r="AL811" s="325" t="s">
        <v>53</v>
      </c>
      <c r="AM811" s="325" t="s">
        <v>53</v>
      </c>
      <c r="AN811" s="325" t="s">
        <v>53</v>
      </c>
      <c r="AO811" s="325" t="s">
        <v>53</v>
      </c>
      <c r="AP811" s="325" t="s">
        <v>59</v>
      </c>
      <c r="AQ811" s="325" t="s">
        <v>53</v>
      </c>
      <c r="AR811" s="325" t="s">
        <v>53</v>
      </c>
      <c r="AS811" s="325" t="s">
        <v>52</v>
      </c>
      <c r="AT811" s="325" t="s">
        <v>59</v>
      </c>
    </row>
    <row r="812" spans="1:46" ht="39" customHeight="1">
      <c r="A812" s="675" t="s">
        <v>612</v>
      </c>
      <c r="B812" s="300">
        <f>C812/D812</f>
        <v>0.70967741935483875</v>
      </c>
      <c r="C812" s="325">
        <f>COUNTIF(E812:AT812,"Yes")</f>
        <v>22</v>
      </c>
      <c r="D812" s="674" cm="1">
        <f t="array" ref="D812">SUM(COUNTIFS(E812:AT812,{"Yes","No"}))</f>
        <v>31</v>
      </c>
      <c r="E812" s="323" t="s">
        <v>59</v>
      </c>
      <c r="F812" s="278" t="s">
        <v>59</v>
      </c>
      <c r="G812" s="325" t="s">
        <v>52</v>
      </c>
      <c r="H812" s="286" t="s">
        <v>52</v>
      </c>
      <c r="I812" s="325" t="s">
        <v>53</v>
      </c>
      <c r="J812" s="286" t="s">
        <v>52</v>
      </c>
      <c r="K812" s="286" t="s">
        <v>52</v>
      </c>
      <c r="L812" s="298" t="s">
        <v>52</v>
      </c>
      <c r="M812" s="325" t="s">
        <v>59</v>
      </c>
      <c r="N812" s="325" t="s">
        <v>53</v>
      </c>
      <c r="O812" s="286" t="s">
        <v>52</v>
      </c>
      <c r="P812" s="278" t="s">
        <v>59</v>
      </c>
      <c r="Q812" s="325" t="s">
        <v>52</v>
      </c>
      <c r="R812" s="325" t="s">
        <v>52</v>
      </c>
      <c r="S812" s="286" t="s">
        <v>52</v>
      </c>
      <c r="T812" s="283" t="s">
        <v>53</v>
      </c>
      <c r="U812" s="286" t="s">
        <v>52</v>
      </c>
      <c r="V812" s="325" t="s">
        <v>53</v>
      </c>
      <c r="W812" s="459" t="s">
        <v>53</v>
      </c>
      <c r="X812" s="672" t="s">
        <v>59</v>
      </c>
      <c r="Y812" s="325" t="s">
        <v>53</v>
      </c>
      <c r="Z812" s="325" t="s">
        <v>52</v>
      </c>
      <c r="AA812" s="286" t="s">
        <v>52</v>
      </c>
      <c r="AB812" s="325" t="s">
        <v>52</v>
      </c>
      <c r="AC812" s="286" t="s">
        <v>52</v>
      </c>
      <c r="AD812" s="325" t="s">
        <v>59</v>
      </c>
      <c r="AE812" s="286" t="s">
        <v>52</v>
      </c>
      <c r="AF812" s="325" t="s">
        <v>52</v>
      </c>
      <c r="AG812" s="325" t="s">
        <v>53</v>
      </c>
      <c r="AH812" s="325" t="s">
        <v>59</v>
      </c>
      <c r="AI812" s="325" t="s">
        <v>53</v>
      </c>
      <c r="AJ812" s="325" t="s">
        <v>52</v>
      </c>
      <c r="AK812" s="325" t="s">
        <v>52</v>
      </c>
      <c r="AL812" s="286" t="s">
        <v>52</v>
      </c>
      <c r="AM812" s="325" t="s">
        <v>59</v>
      </c>
      <c r="AN812" s="325" t="s">
        <v>52</v>
      </c>
      <c r="AO812" s="325" t="s">
        <v>52</v>
      </c>
      <c r="AP812" s="325" t="s">
        <v>59</v>
      </c>
      <c r="AQ812" s="325" t="s">
        <v>59</v>
      </c>
      <c r="AR812" s="325" t="s">
        <v>53</v>
      </c>
      <c r="AS812" s="325" t="s">
        <v>52</v>
      </c>
      <c r="AT812" s="325" t="s">
        <v>59</v>
      </c>
    </row>
    <row r="813" spans="1:46" ht="39.75" customHeight="1">
      <c r="A813" s="676" t="s">
        <v>613</v>
      </c>
      <c r="B813" s="383"/>
      <c r="C813" s="383"/>
      <c r="D813" s="384"/>
      <c r="E813" s="383"/>
      <c r="F813" s="383"/>
      <c r="G813" s="383"/>
      <c r="H813" s="383"/>
      <c r="I813" s="383"/>
      <c r="J813" s="383"/>
      <c r="K813" s="383"/>
      <c r="L813" s="383"/>
      <c r="M813" s="383"/>
      <c r="N813" s="383"/>
      <c r="O813" s="383"/>
      <c r="P813" s="383"/>
      <c r="Q813" s="383"/>
      <c r="R813" s="383"/>
      <c r="S813" s="383"/>
      <c r="T813" s="383"/>
      <c r="U813" s="383"/>
      <c r="V813" s="383"/>
      <c r="W813" s="383"/>
      <c r="X813" s="385"/>
      <c r="Y813" s="383"/>
      <c r="Z813" s="383"/>
      <c r="AA813" s="383"/>
      <c r="AB813" s="383"/>
      <c r="AC813" s="383"/>
      <c r="AD813" s="383"/>
      <c r="AE813" s="386"/>
      <c r="AF813" s="383"/>
      <c r="AG813" s="383"/>
      <c r="AH813" s="383"/>
      <c r="AI813" s="383"/>
      <c r="AJ813" s="383"/>
      <c r="AK813" s="383"/>
      <c r="AL813" s="383"/>
      <c r="AM813" s="383"/>
      <c r="AN813" s="383"/>
      <c r="AO813" s="383"/>
      <c r="AP813" s="383"/>
      <c r="AQ813" s="383"/>
      <c r="AR813" s="383"/>
      <c r="AS813" s="383"/>
      <c r="AT813" s="383"/>
    </row>
    <row r="814" spans="1:46" ht="41.25" customHeight="1">
      <c r="A814" s="677" t="s">
        <v>614</v>
      </c>
      <c r="B814" s="300">
        <f>C814/D814</f>
        <v>0.5757575757575758</v>
      </c>
      <c r="C814" s="674" cm="1">
        <f t="array" ref="C814">SUM(COUNTIFS(E814:AS814,{"Yes (PSE plan with FP/RH component)"}))</f>
        <v>19</v>
      </c>
      <c r="D814" s="674">
        <f>SUM(COUNTIFS(E814:AT814,"&lt;&gt;Don't Know"))</f>
        <v>33</v>
      </c>
      <c r="E814" s="293" t="s">
        <v>59</v>
      </c>
      <c r="F814" s="278" t="s">
        <v>59</v>
      </c>
      <c r="G814" s="291" t="s">
        <v>615</v>
      </c>
      <c r="H814" s="291" t="s">
        <v>615</v>
      </c>
      <c r="I814" s="291" t="s">
        <v>616</v>
      </c>
      <c r="J814" s="291" t="s">
        <v>615</v>
      </c>
      <c r="K814" s="291" t="s">
        <v>616</v>
      </c>
      <c r="L814" s="291" t="s">
        <v>617</v>
      </c>
      <c r="M814" s="325" t="s">
        <v>59</v>
      </c>
      <c r="N814" s="291" t="s">
        <v>616</v>
      </c>
      <c r="O814" s="291" t="s">
        <v>615</v>
      </c>
      <c r="P814" s="291" t="s">
        <v>59</v>
      </c>
      <c r="Q814" s="291" t="s">
        <v>615</v>
      </c>
      <c r="R814" s="291" t="s">
        <v>615</v>
      </c>
      <c r="S814" s="291" t="s">
        <v>616</v>
      </c>
      <c r="T814" s="291" t="s">
        <v>615</v>
      </c>
      <c r="U814" s="291" t="s">
        <v>59</v>
      </c>
      <c r="V814" s="291" t="s">
        <v>59</v>
      </c>
      <c r="W814" s="410" t="s">
        <v>616</v>
      </c>
      <c r="X814" s="678" t="s">
        <v>615</v>
      </c>
      <c r="Y814" s="291" t="s">
        <v>617</v>
      </c>
      <c r="Z814" s="291" t="s">
        <v>615</v>
      </c>
      <c r="AA814" s="291" t="s">
        <v>615</v>
      </c>
      <c r="AB814" s="291" t="s">
        <v>617</v>
      </c>
      <c r="AC814" s="291" t="s">
        <v>615</v>
      </c>
      <c r="AD814" s="291" t="s">
        <v>616</v>
      </c>
      <c r="AE814" s="325" t="s">
        <v>59</v>
      </c>
      <c r="AF814" s="291" t="s">
        <v>615</v>
      </c>
      <c r="AG814" s="291" t="s">
        <v>615</v>
      </c>
      <c r="AH814" s="291" t="s">
        <v>59</v>
      </c>
      <c r="AI814" s="291" t="s">
        <v>616</v>
      </c>
      <c r="AJ814" s="291" t="s">
        <v>615</v>
      </c>
      <c r="AK814" s="291" t="s">
        <v>615</v>
      </c>
      <c r="AL814" s="291" t="s">
        <v>615</v>
      </c>
      <c r="AM814" s="291" t="s">
        <v>59</v>
      </c>
      <c r="AN814" s="291" t="s">
        <v>616</v>
      </c>
      <c r="AO814" s="291" t="s">
        <v>615</v>
      </c>
      <c r="AP814" s="291" t="s">
        <v>616</v>
      </c>
      <c r="AQ814" s="291" t="s">
        <v>615</v>
      </c>
      <c r="AR814" s="291" t="s">
        <v>616</v>
      </c>
      <c r="AS814" s="291" t="s">
        <v>615</v>
      </c>
      <c r="AT814" s="291" t="s">
        <v>616</v>
      </c>
    </row>
    <row r="815" spans="1:46" ht="27.75" customHeight="1">
      <c r="A815" s="679" t="s">
        <v>618</v>
      </c>
      <c r="B815" s="680"/>
      <c r="C815" s="381"/>
      <c r="D815" s="382"/>
      <c r="E815" s="681"/>
      <c r="F815" s="681"/>
      <c r="G815" s="681"/>
      <c r="H815" s="681"/>
      <c r="I815" s="681"/>
      <c r="J815" s="681"/>
      <c r="K815" s="681"/>
      <c r="L815" s="681"/>
      <c r="M815" s="681"/>
      <c r="N815" s="681"/>
      <c r="O815" s="681"/>
      <c r="P815" s="681"/>
      <c r="Q815" s="681"/>
      <c r="R815" s="681"/>
      <c r="S815" s="681"/>
      <c r="T815" s="681"/>
      <c r="U815" s="681"/>
      <c r="V815" s="681"/>
      <c r="W815" s="681"/>
      <c r="X815" s="682"/>
      <c r="Y815" s="681"/>
      <c r="Z815" s="681"/>
      <c r="AA815" s="681"/>
      <c r="AB815" s="681"/>
      <c r="AC815" s="681"/>
      <c r="AD815" s="681"/>
      <c r="AE815" s="683"/>
      <c r="AF815" s="681"/>
      <c r="AG815" s="681"/>
      <c r="AH815" s="681"/>
      <c r="AI815" s="681"/>
      <c r="AJ815" s="681"/>
      <c r="AK815" s="681"/>
      <c r="AL815" s="681"/>
      <c r="AM815" s="681"/>
      <c r="AN815" s="681"/>
      <c r="AO815" s="681"/>
      <c r="AP815" s="681"/>
      <c r="AQ815" s="681"/>
      <c r="AR815" s="681"/>
      <c r="AS815" s="681"/>
      <c r="AT815" s="681"/>
    </row>
    <row r="816" spans="1:46" ht="15">
      <c r="A816" s="446" t="s">
        <v>619</v>
      </c>
      <c r="B816" s="300">
        <f t="shared" ref="B816:B821" si="317">C816/D816</f>
        <v>0.3</v>
      </c>
      <c r="C816" s="325">
        <f>COUNTIF(E816:AT816,"Yes")</f>
        <v>6</v>
      </c>
      <c r="D816" s="388">
        <f>SUM($C$816:$C$819)</f>
        <v>20</v>
      </c>
      <c r="E816" s="325" t="s">
        <v>381</v>
      </c>
      <c r="F816" s="325" t="s">
        <v>381</v>
      </c>
      <c r="G816" s="325" t="s">
        <v>381</v>
      </c>
      <c r="H816" s="325" t="s">
        <v>381</v>
      </c>
      <c r="I816" s="325" t="s">
        <v>381</v>
      </c>
      <c r="J816" s="325" t="s">
        <v>381</v>
      </c>
      <c r="K816" s="325" t="s">
        <v>381</v>
      </c>
      <c r="L816" s="325" t="s">
        <v>381</v>
      </c>
      <c r="M816" s="325" t="s">
        <v>381</v>
      </c>
      <c r="N816" s="325" t="s">
        <v>381</v>
      </c>
      <c r="O816" s="325" t="s">
        <v>381</v>
      </c>
      <c r="P816" s="325" t="s">
        <v>381</v>
      </c>
      <c r="Q816" s="325" t="s">
        <v>381</v>
      </c>
      <c r="R816" s="325" t="s">
        <v>52</v>
      </c>
      <c r="S816" s="325" t="s">
        <v>381</v>
      </c>
      <c r="T816" s="325" t="s">
        <v>52</v>
      </c>
      <c r="U816" s="325" t="s">
        <v>381</v>
      </c>
      <c r="V816" s="325" t="s">
        <v>381</v>
      </c>
      <c r="W816" s="459" t="s">
        <v>381</v>
      </c>
      <c r="X816" s="672" t="s">
        <v>381</v>
      </c>
      <c r="Y816" s="325" t="s">
        <v>381</v>
      </c>
      <c r="Z816" s="325" t="s">
        <v>52</v>
      </c>
      <c r="AA816" s="325" t="s">
        <v>381</v>
      </c>
      <c r="AB816" s="325" t="s">
        <v>381</v>
      </c>
      <c r="AC816" s="325" t="s">
        <v>381</v>
      </c>
      <c r="AD816" s="325" t="s">
        <v>381</v>
      </c>
      <c r="AE816" s="325" t="s">
        <v>381</v>
      </c>
      <c r="AF816" s="325" t="s">
        <v>381</v>
      </c>
      <c r="AG816" s="325" t="s">
        <v>381</v>
      </c>
      <c r="AH816" s="325" t="s">
        <v>381</v>
      </c>
      <c r="AI816" s="325" t="s">
        <v>381</v>
      </c>
      <c r="AJ816" s="325" t="s">
        <v>381</v>
      </c>
      <c r="AK816" s="325" t="s">
        <v>52</v>
      </c>
      <c r="AL816" s="325" t="s">
        <v>381</v>
      </c>
      <c r="AM816" s="325" t="s">
        <v>381</v>
      </c>
      <c r="AN816" s="325" t="s">
        <v>381</v>
      </c>
      <c r="AO816" s="325" t="s">
        <v>52</v>
      </c>
      <c r="AP816" s="325" t="s">
        <v>381</v>
      </c>
      <c r="AQ816" s="325" t="s">
        <v>381</v>
      </c>
      <c r="AR816" s="325" t="s">
        <v>381</v>
      </c>
      <c r="AS816" s="325" t="s">
        <v>52</v>
      </c>
      <c r="AT816" s="325" t="s">
        <v>381</v>
      </c>
    </row>
    <row r="817" spans="1:46" ht="15">
      <c r="A817" s="446" t="s">
        <v>620</v>
      </c>
      <c r="B817" s="300">
        <f t="shared" si="317"/>
        <v>0.45</v>
      </c>
      <c r="C817" s="325">
        <f>COUNTIF(E817:AT817,"Yes")</f>
        <v>9</v>
      </c>
      <c r="D817" s="388">
        <f>SUM($C$816:$C$819)</f>
        <v>20</v>
      </c>
      <c r="E817" s="325" t="s">
        <v>381</v>
      </c>
      <c r="F817" s="325" t="s">
        <v>381</v>
      </c>
      <c r="G817" s="325" t="s">
        <v>52</v>
      </c>
      <c r="H817" s="325" t="s">
        <v>52</v>
      </c>
      <c r="I817" s="325" t="s">
        <v>381</v>
      </c>
      <c r="J817" s="325" t="s">
        <v>381</v>
      </c>
      <c r="K817" s="325" t="s">
        <v>381</v>
      </c>
      <c r="L817" s="325" t="s">
        <v>381</v>
      </c>
      <c r="M817" s="325" t="s">
        <v>381</v>
      </c>
      <c r="N817" s="325" t="s">
        <v>381</v>
      </c>
      <c r="O817" s="325" t="s">
        <v>52</v>
      </c>
      <c r="P817" s="325" t="s">
        <v>381</v>
      </c>
      <c r="Q817" s="325" t="s">
        <v>52</v>
      </c>
      <c r="R817" s="325" t="s">
        <v>381</v>
      </c>
      <c r="S817" s="325" t="s">
        <v>381</v>
      </c>
      <c r="T817" s="325" t="s">
        <v>381</v>
      </c>
      <c r="U817" s="325" t="s">
        <v>381</v>
      </c>
      <c r="V817" s="325" t="s">
        <v>381</v>
      </c>
      <c r="W817" s="459" t="s">
        <v>381</v>
      </c>
      <c r="X817" s="672" t="s">
        <v>381</v>
      </c>
      <c r="Y817" s="325" t="s">
        <v>381</v>
      </c>
      <c r="Z817" s="325" t="s">
        <v>381</v>
      </c>
      <c r="AA817" s="325" t="s">
        <v>52</v>
      </c>
      <c r="AB817" s="325" t="s">
        <v>381</v>
      </c>
      <c r="AC817" s="325" t="s">
        <v>52</v>
      </c>
      <c r="AD817" s="325" t="s">
        <v>381</v>
      </c>
      <c r="AE817" s="325" t="s">
        <v>381</v>
      </c>
      <c r="AF817" s="325" t="s">
        <v>52</v>
      </c>
      <c r="AG817" s="325" t="s">
        <v>381</v>
      </c>
      <c r="AH817" s="325" t="s">
        <v>381</v>
      </c>
      <c r="AI817" s="325" t="s">
        <v>381</v>
      </c>
      <c r="AJ817" s="325" t="s">
        <v>381</v>
      </c>
      <c r="AK817" s="325" t="s">
        <v>381</v>
      </c>
      <c r="AL817" s="325" t="s">
        <v>52</v>
      </c>
      <c r="AM817" s="325" t="s">
        <v>381</v>
      </c>
      <c r="AN817" s="325" t="s">
        <v>381</v>
      </c>
      <c r="AO817" s="325" t="s">
        <v>381</v>
      </c>
      <c r="AP817" s="325" t="s">
        <v>381</v>
      </c>
      <c r="AQ817" s="325" t="s">
        <v>52</v>
      </c>
      <c r="AR817" s="325" t="s">
        <v>381</v>
      </c>
      <c r="AS817" s="325" t="s">
        <v>381</v>
      </c>
      <c r="AT817" s="325" t="s">
        <v>381</v>
      </c>
    </row>
    <row r="818" spans="1:46" ht="15">
      <c r="A818" s="446" t="s">
        <v>621</v>
      </c>
      <c r="B818" s="300">
        <f t="shared" si="317"/>
        <v>0.15</v>
      </c>
      <c r="C818" s="325">
        <f>COUNTIF(E818:AT818,"Yes")</f>
        <v>3</v>
      </c>
      <c r="D818" s="388">
        <f>SUM($C$816:$C$819)</f>
        <v>20</v>
      </c>
      <c r="E818" s="325" t="s">
        <v>381</v>
      </c>
      <c r="F818" s="325" t="s">
        <v>381</v>
      </c>
      <c r="G818" s="325" t="s">
        <v>381</v>
      </c>
      <c r="H818" s="325" t="s">
        <v>381</v>
      </c>
      <c r="I818" s="325" t="s">
        <v>381</v>
      </c>
      <c r="J818" s="325" t="s">
        <v>52</v>
      </c>
      <c r="K818" s="325" t="s">
        <v>381</v>
      </c>
      <c r="L818" s="325" t="s">
        <v>381</v>
      </c>
      <c r="M818" s="325" t="s">
        <v>381</v>
      </c>
      <c r="N818" s="325" t="s">
        <v>381</v>
      </c>
      <c r="O818" s="325" t="s">
        <v>381</v>
      </c>
      <c r="P818" s="325" t="s">
        <v>381</v>
      </c>
      <c r="Q818" s="325" t="s">
        <v>381</v>
      </c>
      <c r="R818" s="325" t="s">
        <v>381</v>
      </c>
      <c r="S818" s="325" t="s">
        <v>381</v>
      </c>
      <c r="T818" s="325" t="s">
        <v>381</v>
      </c>
      <c r="U818" s="325" t="s">
        <v>381</v>
      </c>
      <c r="V818" s="325" t="s">
        <v>381</v>
      </c>
      <c r="W818" s="459" t="s">
        <v>381</v>
      </c>
      <c r="X818" s="672" t="s">
        <v>52</v>
      </c>
      <c r="Y818" s="325" t="s">
        <v>381</v>
      </c>
      <c r="Z818" s="325" t="s">
        <v>381</v>
      </c>
      <c r="AA818" s="325" t="s">
        <v>381</v>
      </c>
      <c r="AB818" s="325" t="s">
        <v>381</v>
      </c>
      <c r="AC818" s="325" t="s">
        <v>381</v>
      </c>
      <c r="AD818" s="325" t="s">
        <v>381</v>
      </c>
      <c r="AE818" s="325" t="s">
        <v>381</v>
      </c>
      <c r="AF818" s="325" t="s">
        <v>381</v>
      </c>
      <c r="AG818" s="325" t="s">
        <v>381</v>
      </c>
      <c r="AH818" s="325" t="s">
        <v>381</v>
      </c>
      <c r="AI818" s="325" t="s">
        <v>381</v>
      </c>
      <c r="AJ818" s="325" t="s">
        <v>52</v>
      </c>
      <c r="AK818" s="325" t="s">
        <v>381</v>
      </c>
      <c r="AL818" s="325" t="s">
        <v>381</v>
      </c>
      <c r="AM818" s="325" t="s">
        <v>381</v>
      </c>
      <c r="AN818" s="325" t="s">
        <v>381</v>
      </c>
      <c r="AO818" s="325" t="s">
        <v>381</v>
      </c>
      <c r="AP818" s="325" t="s">
        <v>381</v>
      </c>
      <c r="AQ818" s="325" t="s">
        <v>381</v>
      </c>
      <c r="AR818" s="325" t="s">
        <v>381</v>
      </c>
      <c r="AS818" s="325" t="s">
        <v>381</v>
      </c>
      <c r="AT818" s="325" t="s">
        <v>381</v>
      </c>
    </row>
    <row r="819" spans="1:46" ht="15">
      <c r="A819" s="446" t="s">
        <v>622</v>
      </c>
      <c r="B819" s="300">
        <f t="shared" si="317"/>
        <v>0.1</v>
      </c>
      <c r="C819" s="325">
        <f>COUNTIF(E819:AT819,"Yes")</f>
        <v>2</v>
      </c>
      <c r="D819" s="388">
        <f>SUM($C$816:$C$819)</f>
        <v>20</v>
      </c>
      <c r="E819" s="662" t="s">
        <v>381</v>
      </c>
      <c r="F819" s="662" t="s">
        <v>381</v>
      </c>
      <c r="G819" s="662" t="s">
        <v>381</v>
      </c>
      <c r="H819" s="662" t="s">
        <v>381</v>
      </c>
      <c r="I819" s="662" t="s">
        <v>381</v>
      </c>
      <c r="J819" s="662" t="s">
        <v>381</v>
      </c>
      <c r="K819" s="662" t="s">
        <v>381</v>
      </c>
      <c r="L819" s="325" t="s">
        <v>381</v>
      </c>
      <c r="M819" s="662" t="s">
        <v>381</v>
      </c>
      <c r="N819" s="662" t="s">
        <v>381</v>
      </c>
      <c r="O819" s="662" t="s">
        <v>381</v>
      </c>
      <c r="P819" s="325" t="s">
        <v>381</v>
      </c>
      <c r="Q819" s="662" t="s">
        <v>381</v>
      </c>
      <c r="R819" s="662" t="s">
        <v>381</v>
      </c>
      <c r="S819" s="662" t="s">
        <v>381</v>
      </c>
      <c r="T819" s="662" t="s">
        <v>381</v>
      </c>
      <c r="U819" s="662" t="s">
        <v>381</v>
      </c>
      <c r="V819" s="662" t="s">
        <v>381</v>
      </c>
      <c r="W819" s="684" t="s">
        <v>381</v>
      </c>
      <c r="X819" s="685" t="s">
        <v>381</v>
      </c>
      <c r="Y819" s="662" t="s">
        <v>381</v>
      </c>
      <c r="Z819" s="662" t="s">
        <v>381</v>
      </c>
      <c r="AA819" s="662" t="s">
        <v>381</v>
      </c>
      <c r="AB819" s="662" t="s">
        <v>52</v>
      </c>
      <c r="AC819" s="662" t="s">
        <v>381</v>
      </c>
      <c r="AD819" s="662" t="s">
        <v>381</v>
      </c>
      <c r="AE819" s="662" t="s">
        <v>381</v>
      </c>
      <c r="AF819" s="662" t="s">
        <v>381</v>
      </c>
      <c r="AG819" s="662" t="s">
        <v>52</v>
      </c>
      <c r="AH819" s="662" t="s">
        <v>381</v>
      </c>
      <c r="AI819" s="325" t="s">
        <v>381</v>
      </c>
      <c r="AJ819" s="662" t="s">
        <v>381</v>
      </c>
      <c r="AK819" s="662" t="s">
        <v>381</v>
      </c>
      <c r="AL819" s="662" t="s">
        <v>381</v>
      </c>
      <c r="AM819" s="662" t="s">
        <v>381</v>
      </c>
      <c r="AN819" s="325" t="s">
        <v>381</v>
      </c>
      <c r="AO819" s="686" t="s">
        <v>381</v>
      </c>
      <c r="AP819" s="662" t="s">
        <v>381</v>
      </c>
      <c r="AQ819" s="662" t="s">
        <v>381</v>
      </c>
      <c r="AR819" s="662" t="s">
        <v>381</v>
      </c>
      <c r="AS819" s="662" t="s">
        <v>381</v>
      </c>
      <c r="AT819" s="662" t="s">
        <v>381</v>
      </c>
    </row>
    <row r="820" spans="1:46" ht="20.25" customHeight="1">
      <c r="A820" s="687" t="s">
        <v>623</v>
      </c>
      <c r="B820" s="300">
        <f t="shared" si="317"/>
        <v>0.39393939393939392</v>
      </c>
      <c r="C820" s="325">
        <f>COUNTIF(E820:AT820,"Yes")</f>
        <v>13</v>
      </c>
      <c r="D820" s="688">
        <f>C820+D819</f>
        <v>33</v>
      </c>
      <c r="E820" s="689" t="s">
        <v>381</v>
      </c>
      <c r="F820" s="690" t="s">
        <v>381</v>
      </c>
      <c r="G820" s="691" t="s">
        <v>381</v>
      </c>
      <c r="H820" s="691" t="s">
        <v>381</v>
      </c>
      <c r="I820" s="691" t="s">
        <v>52</v>
      </c>
      <c r="J820" s="691" t="s">
        <v>381</v>
      </c>
      <c r="K820" s="692" t="s">
        <v>52</v>
      </c>
      <c r="L820" s="691" t="s">
        <v>52</v>
      </c>
      <c r="M820" s="691" t="s">
        <v>381</v>
      </c>
      <c r="N820" s="693" t="s">
        <v>52</v>
      </c>
      <c r="O820" s="690" t="s">
        <v>381</v>
      </c>
      <c r="P820" s="691"/>
      <c r="Q820" s="692" t="s">
        <v>381</v>
      </c>
      <c r="R820" s="694" t="s">
        <v>381</v>
      </c>
      <c r="S820" s="690" t="s">
        <v>52</v>
      </c>
      <c r="T820" s="692" t="s">
        <v>381</v>
      </c>
      <c r="U820" s="691" t="s">
        <v>381</v>
      </c>
      <c r="V820" s="691"/>
      <c r="W820" s="692" t="s">
        <v>52</v>
      </c>
      <c r="X820" s="695" t="s">
        <v>381</v>
      </c>
      <c r="Y820" s="692" t="s">
        <v>52</v>
      </c>
      <c r="Z820" s="691" t="s">
        <v>381</v>
      </c>
      <c r="AA820" s="692" t="s">
        <v>381</v>
      </c>
      <c r="AB820" s="691" t="s">
        <v>381</v>
      </c>
      <c r="AC820" s="691" t="s">
        <v>381</v>
      </c>
      <c r="AD820" s="693" t="s">
        <v>52</v>
      </c>
      <c r="AE820" s="696" t="s">
        <v>381</v>
      </c>
      <c r="AF820" s="690" t="s">
        <v>381</v>
      </c>
      <c r="AG820" s="694" t="s">
        <v>381</v>
      </c>
      <c r="AH820" s="690" t="s">
        <v>381</v>
      </c>
      <c r="AI820" s="692" t="s">
        <v>52</v>
      </c>
      <c r="AJ820" s="693" t="s">
        <v>381</v>
      </c>
      <c r="AK820" s="690" t="s">
        <v>381</v>
      </c>
      <c r="AL820" s="690" t="s">
        <v>381</v>
      </c>
      <c r="AM820" s="690" t="s">
        <v>381</v>
      </c>
      <c r="AN820" s="690" t="s">
        <v>52</v>
      </c>
      <c r="AO820" s="690" t="s">
        <v>381</v>
      </c>
      <c r="AP820" s="690" t="s">
        <v>52</v>
      </c>
      <c r="AQ820" s="690" t="s">
        <v>381</v>
      </c>
      <c r="AR820" s="690" t="s">
        <v>52</v>
      </c>
      <c r="AS820" s="690" t="s">
        <v>381</v>
      </c>
      <c r="AT820" s="690" t="s">
        <v>52</v>
      </c>
    </row>
    <row r="821" spans="1:46" ht="37.5" customHeight="1">
      <c r="A821" s="697" t="s">
        <v>624</v>
      </c>
      <c r="B821" s="300">
        <f t="shared" si="317"/>
        <v>0.54545454545454541</v>
      </c>
      <c r="C821" s="325">
        <f>C816+C817+C818</f>
        <v>18</v>
      </c>
      <c r="D821" s="688">
        <f>D814</f>
        <v>33</v>
      </c>
      <c r="E821" s="698" t="str">
        <f t="shared" ref="E821:AT821" si="318">IF(COUNTIF(E816:E818,"Yes")&gt;0,"Yes","-")</f>
        <v>-</v>
      </c>
      <c r="F821" s="699" t="str">
        <f>IF(COUNTIF(F816:F818,"Yes")&gt;0,"Yes","-")</f>
        <v>-</v>
      </c>
      <c r="G821" s="700" t="str">
        <f t="shared" si="318"/>
        <v>Yes</v>
      </c>
      <c r="H821" s="700" t="str">
        <f>IF(COUNTIF(H816:H818,"Yes")&gt;0,"Yes","-")</f>
        <v>Yes</v>
      </c>
      <c r="I821" s="700" t="str">
        <f t="shared" si="318"/>
        <v>-</v>
      </c>
      <c r="J821" s="700" t="str">
        <f t="shared" si="318"/>
        <v>Yes</v>
      </c>
      <c r="K821" s="698" t="str">
        <f t="shared" si="318"/>
        <v>-</v>
      </c>
      <c r="L821" s="699" t="str">
        <f t="shared" si="318"/>
        <v>-</v>
      </c>
      <c r="M821" s="700" t="str">
        <f t="shared" si="318"/>
        <v>-</v>
      </c>
      <c r="N821" s="700" t="str">
        <f t="shared" si="318"/>
        <v>-</v>
      </c>
      <c r="O821" s="701" t="str">
        <f t="shared" si="318"/>
        <v>Yes</v>
      </c>
      <c r="P821" s="699" t="str">
        <f t="shared" si="318"/>
        <v>-</v>
      </c>
      <c r="Q821" s="698" t="str">
        <f t="shared" si="318"/>
        <v>Yes</v>
      </c>
      <c r="R821" s="702" t="str">
        <f t="shared" si="318"/>
        <v>Yes</v>
      </c>
      <c r="S821" s="699" t="str">
        <f>IF(COUNTIF(S816:S818,"Yes")&gt;0,"Yes","-")</f>
        <v>-</v>
      </c>
      <c r="T821" s="698" t="str">
        <f>IF(COUNTIF(T816:T818,"Yes")&gt;0,"Yes","-")</f>
        <v>Yes</v>
      </c>
      <c r="U821" s="703" t="str">
        <f>IF(COUNTIF(U816:U818,"Yes")&gt;0,"Yes","-")</f>
        <v>-</v>
      </c>
      <c r="V821" s="699" t="str">
        <f>IF(COUNTIF(V816:V818,"Yes")&gt;0,"Yes","-")</f>
        <v>-</v>
      </c>
      <c r="W821" s="698" t="str">
        <f t="shared" si="318"/>
        <v>-</v>
      </c>
      <c r="X821" s="704" t="str">
        <f t="shared" si="318"/>
        <v>Yes</v>
      </c>
      <c r="Y821" s="698" t="str">
        <f t="shared" si="318"/>
        <v>-</v>
      </c>
      <c r="Z821" s="703" t="str">
        <f t="shared" si="318"/>
        <v>Yes</v>
      </c>
      <c r="AA821" s="703" t="str">
        <f>IF(COUNTIF(AA816:AA818,"Yes")&gt;0,"Yes","-")</f>
        <v>Yes</v>
      </c>
      <c r="AB821" s="703" t="str">
        <f t="shared" si="318"/>
        <v>-</v>
      </c>
      <c r="AC821" s="703" t="str">
        <f>IF(COUNTIF(AC816:AC818,"Yes")&gt;0,"Yes","-")</f>
        <v>Yes</v>
      </c>
      <c r="AD821" s="699" t="str">
        <f>IF(COUNTIF(AD816:AD818,"Yes")&gt;0,"Yes","-")</f>
        <v>-</v>
      </c>
      <c r="AE821" s="701" t="str">
        <f>IF(COUNTIF(AE816:AE818,"Yes")&gt;0,"Yes","-")</f>
        <v>-</v>
      </c>
      <c r="AF821" s="703" t="str">
        <f t="shared" si="318"/>
        <v>Yes</v>
      </c>
      <c r="AG821" s="702" t="str">
        <f t="shared" si="318"/>
        <v>-</v>
      </c>
      <c r="AH821" s="703" t="str">
        <f t="shared" si="318"/>
        <v>-</v>
      </c>
      <c r="AI821" s="703" t="str">
        <f>IF(COUNTIF(AI816:AI818,"Yes")&gt;0,"Yes","-")</f>
        <v>-</v>
      </c>
      <c r="AJ821" s="699" t="str">
        <f t="shared" si="318"/>
        <v>Yes</v>
      </c>
      <c r="AK821" s="701" t="str">
        <f t="shared" si="318"/>
        <v>Yes</v>
      </c>
      <c r="AL821" s="705" t="str">
        <f>IF(COUNTIF(AL816:AL818,"Yes")&gt;0,"Yes","-")</f>
        <v>Yes</v>
      </c>
      <c r="AM821" s="705" t="str">
        <f t="shared" si="318"/>
        <v>-</v>
      </c>
      <c r="AN821" s="705" t="str">
        <f t="shared" si="318"/>
        <v>-</v>
      </c>
      <c r="AO821" s="705" t="str">
        <f t="shared" si="318"/>
        <v>Yes</v>
      </c>
      <c r="AP821" s="705" t="str">
        <f>IF(COUNTIF(AP816:AP818,"Yes")&gt;0,"Yes","-")</f>
        <v>-</v>
      </c>
      <c r="AQ821" s="705" t="str">
        <f t="shared" si="318"/>
        <v>Yes</v>
      </c>
      <c r="AR821" s="705" t="str">
        <f t="shared" si="318"/>
        <v>-</v>
      </c>
      <c r="AS821" s="705" t="str">
        <f t="shared" si="318"/>
        <v>Yes</v>
      </c>
      <c r="AT821" s="705" t="str">
        <f t="shared" si="318"/>
        <v>-</v>
      </c>
    </row>
    <row r="822" spans="1:46" ht="27" customHeight="1">
      <c r="A822" s="450" t="s">
        <v>362</v>
      </c>
      <c r="B822" s="706"/>
      <c r="C822" s="706"/>
      <c r="D822" s="707"/>
      <c r="E822" s="367"/>
      <c r="F822" s="367"/>
      <c r="G822" s="367"/>
      <c r="H822" s="367"/>
      <c r="I822" s="367"/>
      <c r="J822" s="367"/>
      <c r="K822" s="367"/>
      <c r="L822" s="367"/>
      <c r="M822" s="367"/>
      <c r="N822" s="367"/>
      <c r="O822" s="367"/>
      <c r="P822" s="367"/>
      <c r="Q822" s="367"/>
      <c r="R822" s="367"/>
      <c r="S822" s="367"/>
      <c r="T822" s="367"/>
      <c r="U822" s="367"/>
      <c r="V822" s="367"/>
      <c r="W822" s="367"/>
      <c r="X822" s="367"/>
      <c r="Y822" s="367"/>
      <c r="Z822" s="367"/>
      <c r="AA822" s="367"/>
      <c r="AB822" s="367"/>
      <c r="AC822" s="367"/>
      <c r="AD822" s="367"/>
      <c r="AE822" s="708"/>
      <c r="AF822" s="367"/>
      <c r="AG822" s="367"/>
      <c r="AH822" s="367"/>
      <c r="AI822" s="367"/>
      <c r="AJ822" s="367"/>
      <c r="AK822" s="367"/>
      <c r="AL822" s="367"/>
      <c r="AM822" s="367"/>
      <c r="AN822" s="367"/>
      <c r="AO822" s="367"/>
      <c r="AP822" s="367"/>
      <c r="AQ822" s="367"/>
      <c r="AR822" s="367"/>
      <c r="AS822" s="367"/>
      <c r="AT822" s="367"/>
    </row>
    <row r="823" spans="1:46" ht="36.75" customHeight="1">
      <c r="A823" s="709" t="s">
        <v>625</v>
      </c>
      <c r="B823" s="300" t="e">
        <f>C823/D823</f>
        <v>#DIV/0!</v>
      </c>
      <c r="C823" s="325"/>
      <c r="D823" s="333"/>
      <c r="E823" s="323" t="s">
        <v>59</v>
      </c>
      <c r="F823" s="278" t="s">
        <v>53</v>
      </c>
      <c r="G823" s="325" t="s">
        <v>52</v>
      </c>
      <c r="H823" s="325" t="s">
        <v>59</v>
      </c>
      <c r="I823" s="325" t="s">
        <v>59</v>
      </c>
      <c r="J823" s="286" t="s">
        <v>52</v>
      </c>
      <c r="K823" s="286" t="s">
        <v>52</v>
      </c>
      <c r="L823" s="298" t="s">
        <v>52</v>
      </c>
      <c r="M823" s="286" t="s">
        <v>52</v>
      </c>
      <c r="N823" s="325" t="s">
        <v>53</v>
      </c>
      <c r="O823" s="286" t="s">
        <v>52</v>
      </c>
      <c r="P823" s="298" t="s">
        <v>52</v>
      </c>
      <c r="Q823" s="325" t="s">
        <v>52</v>
      </c>
      <c r="R823" s="325" t="s">
        <v>52</v>
      </c>
      <c r="S823" s="286" t="s">
        <v>52</v>
      </c>
      <c r="T823" s="283" t="s">
        <v>59</v>
      </c>
      <c r="U823" s="283" t="s">
        <v>53</v>
      </c>
      <c r="V823" s="325" t="s">
        <v>53</v>
      </c>
      <c r="W823" s="325" t="s">
        <v>52</v>
      </c>
      <c r="X823" s="325" t="s">
        <v>52</v>
      </c>
      <c r="Y823" s="325" t="s">
        <v>52</v>
      </c>
      <c r="Z823" s="325" t="s">
        <v>52</v>
      </c>
      <c r="AA823" s="286" t="s">
        <v>52</v>
      </c>
      <c r="AB823" s="325" t="s">
        <v>52</v>
      </c>
      <c r="AC823" s="286" t="s">
        <v>52</v>
      </c>
      <c r="AD823" s="286" t="s">
        <v>52</v>
      </c>
      <c r="AE823" s="286" t="s">
        <v>52</v>
      </c>
      <c r="AF823" s="325" t="s">
        <v>52</v>
      </c>
      <c r="AG823" s="325" t="s">
        <v>52</v>
      </c>
      <c r="AH823" s="325" t="s">
        <v>52</v>
      </c>
      <c r="AI823" s="286" t="s">
        <v>52</v>
      </c>
      <c r="AJ823" s="325" t="s">
        <v>52</v>
      </c>
      <c r="AK823" s="325" t="s">
        <v>52</v>
      </c>
      <c r="AL823" s="286" t="s">
        <v>52</v>
      </c>
      <c r="AM823" s="325" t="s">
        <v>52</v>
      </c>
      <c r="AN823" s="325" t="s">
        <v>53</v>
      </c>
      <c r="AO823" s="325" t="s">
        <v>52</v>
      </c>
      <c r="AP823" s="286" t="s">
        <v>52</v>
      </c>
      <c r="AQ823" s="325" t="s">
        <v>52</v>
      </c>
      <c r="AR823" s="325" t="s">
        <v>53</v>
      </c>
      <c r="AS823" s="325" t="s">
        <v>52</v>
      </c>
      <c r="AT823" s="325" t="s">
        <v>52</v>
      </c>
    </row>
    <row r="824" spans="1:46" ht="43.5" customHeight="1">
      <c r="A824" s="511" t="s">
        <v>626</v>
      </c>
      <c r="B824" s="300" t="e">
        <f>C824/D824</f>
        <v>#DIV/0!</v>
      </c>
      <c r="C824" s="325"/>
      <c r="D824" s="333"/>
      <c r="E824" s="323" t="s">
        <v>59</v>
      </c>
      <c r="F824" s="278" t="s">
        <v>59</v>
      </c>
      <c r="G824" s="325" t="s">
        <v>59</v>
      </c>
      <c r="H824" s="286" t="s">
        <v>52</v>
      </c>
      <c r="I824" s="325" t="s">
        <v>59</v>
      </c>
      <c r="J824" s="286" t="s">
        <v>52</v>
      </c>
      <c r="K824" s="286" t="s">
        <v>52</v>
      </c>
      <c r="L824" s="298" t="s">
        <v>52</v>
      </c>
      <c r="M824" s="286" t="s">
        <v>52</v>
      </c>
      <c r="N824" s="325" t="s">
        <v>53</v>
      </c>
      <c r="O824" s="286" t="s">
        <v>52</v>
      </c>
      <c r="P824" s="298" t="s">
        <v>52</v>
      </c>
      <c r="Q824" s="325" t="s">
        <v>52</v>
      </c>
      <c r="R824" s="325" t="s">
        <v>52</v>
      </c>
      <c r="S824" s="286" t="s">
        <v>52</v>
      </c>
      <c r="T824" s="286" t="s">
        <v>52</v>
      </c>
      <c r="U824" s="286" t="s">
        <v>52</v>
      </c>
      <c r="V824" s="325" t="s">
        <v>53</v>
      </c>
      <c r="W824" s="325" t="s">
        <v>53</v>
      </c>
      <c r="X824" s="325" t="s">
        <v>52</v>
      </c>
      <c r="Y824" s="325" t="s">
        <v>52</v>
      </c>
      <c r="Z824" s="325" t="s">
        <v>52</v>
      </c>
      <c r="AA824" s="286" t="s">
        <v>52</v>
      </c>
      <c r="AB824" s="325" t="s">
        <v>52</v>
      </c>
      <c r="AC824" s="286" t="s">
        <v>52</v>
      </c>
      <c r="AD824" s="286" t="s">
        <v>52</v>
      </c>
      <c r="AE824" s="286" t="s">
        <v>52</v>
      </c>
      <c r="AF824" s="325" t="s">
        <v>53</v>
      </c>
      <c r="AG824" s="325" t="s">
        <v>52</v>
      </c>
      <c r="AH824" s="325" t="s">
        <v>52</v>
      </c>
      <c r="AI824" s="286" t="s">
        <v>52</v>
      </c>
      <c r="AJ824" s="325" t="s">
        <v>52</v>
      </c>
      <c r="AK824" s="325" t="s">
        <v>52</v>
      </c>
      <c r="AL824" s="286" t="s">
        <v>52</v>
      </c>
      <c r="AM824" s="325" t="s">
        <v>52</v>
      </c>
      <c r="AN824" s="325" t="s">
        <v>59</v>
      </c>
      <c r="AO824" s="325" t="s">
        <v>52</v>
      </c>
      <c r="AP824" s="286" t="s">
        <v>52</v>
      </c>
      <c r="AQ824" s="325" t="s">
        <v>52</v>
      </c>
      <c r="AR824" s="325" t="s">
        <v>53</v>
      </c>
      <c r="AS824" s="325" t="s">
        <v>52</v>
      </c>
      <c r="AT824" s="325" t="s">
        <v>52</v>
      </c>
    </row>
    <row r="825" spans="1:46" ht="31.5" customHeight="1">
      <c r="A825" s="710" t="s">
        <v>627</v>
      </c>
      <c r="B825" s="300" t="e">
        <f>C825/D825</f>
        <v>#DIV/0!</v>
      </c>
      <c r="C825" s="522"/>
      <c r="D825" s="711"/>
      <c r="E825" s="522" t="s">
        <v>59</v>
      </c>
      <c r="F825" s="298" t="s">
        <v>52</v>
      </c>
      <c r="G825" s="522" t="s">
        <v>52</v>
      </c>
      <c r="H825" s="286" t="s">
        <v>52</v>
      </c>
      <c r="I825" s="522" t="s">
        <v>59</v>
      </c>
      <c r="J825" s="286" t="s">
        <v>52</v>
      </c>
      <c r="K825" s="286" t="s">
        <v>52</v>
      </c>
      <c r="L825" s="298" t="s">
        <v>52</v>
      </c>
      <c r="M825" s="286" t="s">
        <v>52</v>
      </c>
      <c r="N825" s="331" t="s">
        <v>52</v>
      </c>
      <c r="O825" s="286" t="s">
        <v>52</v>
      </c>
      <c r="P825" s="298" t="s">
        <v>52</v>
      </c>
      <c r="Q825" s="522" t="s">
        <v>52</v>
      </c>
      <c r="R825" s="522" t="s">
        <v>53</v>
      </c>
      <c r="S825" s="522" t="s">
        <v>53</v>
      </c>
      <c r="T825" s="283" t="s">
        <v>59</v>
      </c>
      <c r="U825" s="286" t="s">
        <v>52</v>
      </c>
      <c r="V825" s="522" t="s">
        <v>52</v>
      </c>
      <c r="W825" s="522" t="s">
        <v>52</v>
      </c>
      <c r="X825" s="522" t="s">
        <v>52</v>
      </c>
      <c r="Y825" s="522" t="s">
        <v>52</v>
      </c>
      <c r="Z825" s="522" t="s">
        <v>53</v>
      </c>
      <c r="AA825" s="286" t="s">
        <v>52</v>
      </c>
      <c r="AB825" s="522" t="s">
        <v>52</v>
      </c>
      <c r="AC825" s="286" t="s">
        <v>52</v>
      </c>
      <c r="AD825" s="283" t="s">
        <v>53</v>
      </c>
      <c r="AE825" s="286" t="s">
        <v>52</v>
      </c>
      <c r="AF825" s="522" t="s">
        <v>52</v>
      </c>
      <c r="AG825" s="522" t="s">
        <v>59</v>
      </c>
      <c r="AH825" s="522" t="s">
        <v>53</v>
      </c>
      <c r="AI825" s="286" t="s">
        <v>52</v>
      </c>
      <c r="AJ825" s="522" t="s">
        <v>52</v>
      </c>
      <c r="AK825" s="522" t="s">
        <v>52</v>
      </c>
      <c r="AL825" s="286" t="s">
        <v>52</v>
      </c>
      <c r="AM825" s="522" t="s">
        <v>52</v>
      </c>
      <c r="AN825" s="522" t="s">
        <v>53</v>
      </c>
      <c r="AO825" s="522" t="s">
        <v>52</v>
      </c>
      <c r="AP825" s="286" t="s">
        <v>52</v>
      </c>
      <c r="AQ825" s="522" t="s">
        <v>53</v>
      </c>
      <c r="AR825" s="522" t="s">
        <v>52</v>
      </c>
      <c r="AS825" s="522" t="s">
        <v>52</v>
      </c>
      <c r="AT825" s="522" t="s">
        <v>52</v>
      </c>
    </row>
    <row r="826" spans="1:46" ht="34.5" customHeight="1">
      <c r="A826" s="712" t="s">
        <v>628</v>
      </c>
      <c r="B826" s="535"/>
      <c r="C826" s="535"/>
      <c r="D826" s="536"/>
      <c r="E826" s="535"/>
      <c r="F826" s="535"/>
      <c r="G826" s="535"/>
      <c r="H826" s="535"/>
      <c r="I826" s="535"/>
      <c r="J826" s="535"/>
      <c r="K826" s="535"/>
      <c r="L826" s="535"/>
      <c r="M826" s="535"/>
      <c r="N826" s="535"/>
      <c r="O826" s="535"/>
      <c r="P826" s="535"/>
      <c r="Q826" s="535"/>
      <c r="R826" s="535"/>
      <c r="S826" s="535"/>
      <c r="T826" s="535"/>
      <c r="U826" s="535"/>
      <c r="V826" s="535"/>
      <c r="W826" s="535"/>
      <c r="X826" s="535"/>
      <c r="Y826" s="535"/>
      <c r="Z826" s="535"/>
      <c r="AA826" s="535"/>
      <c r="AB826" s="535"/>
      <c r="AC826" s="535"/>
      <c r="AD826" s="535"/>
      <c r="AE826" s="537"/>
      <c r="AF826" s="535"/>
      <c r="AG826" s="535"/>
      <c r="AH826" s="535"/>
      <c r="AI826" s="535"/>
      <c r="AJ826" s="535"/>
      <c r="AK826" s="535"/>
      <c r="AL826" s="535"/>
      <c r="AM826" s="535"/>
      <c r="AN826" s="535"/>
      <c r="AO826" s="535"/>
      <c r="AP826" s="535"/>
      <c r="AQ826" s="535"/>
      <c r="AR826" s="535"/>
      <c r="AS826" s="535"/>
      <c r="AT826" s="535"/>
    </row>
    <row r="827" spans="1:46">
      <c r="A827" s="446" t="s">
        <v>629</v>
      </c>
      <c r="B827" s="713">
        <f>C827/D827</f>
        <v>0</v>
      </c>
      <c r="C827" s="325">
        <f>COUNTIF(E827:AT827,"Yes")</f>
        <v>0</v>
      </c>
      <c r="D827" s="333">
        <f>COUNTIF(E827:AT827,"&lt;&gt;""")</f>
        <v>42</v>
      </c>
      <c r="E827" s="323" t="s">
        <v>381</v>
      </c>
      <c r="F827" s="325" t="s">
        <v>381</v>
      </c>
      <c r="G827" s="325" t="s">
        <v>381</v>
      </c>
      <c r="H827" s="325" t="s">
        <v>381</v>
      </c>
      <c r="I827" s="325" t="s">
        <v>381</v>
      </c>
      <c r="J827" s="325" t="s">
        <v>381</v>
      </c>
      <c r="K827" s="325" t="s">
        <v>381</v>
      </c>
      <c r="L827" s="459" t="s">
        <v>381</v>
      </c>
      <c r="M827" s="325" t="s">
        <v>381</v>
      </c>
      <c r="N827" s="325"/>
      <c r="O827" s="325" t="s">
        <v>381</v>
      </c>
      <c r="P827" s="325"/>
      <c r="Q827" s="325" t="s">
        <v>381</v>
      </c>
      <c r="R827" s="325" t="s">
        <v>381</v>
      </c>
      <c r="S827" s="325"/>
      <c r="T827" s="325" t="s">
        <v>381</v>
      </c>
      <c r="U827" s="325" t="s">
        <v>381</v>
      </c>
      <c r="V827" s="325" t="s">
        <v>381</v>
      </c>
      <c r="W827" s="325" t="s">
        <v>381</v>
      </c>
      <c r="X827" s="325" t="s">
        <v>381</v>
      </c>
      <c r="Y827" s="325" t="s">
        <v>381</v>
      </c>
      <c r="Z827" s="325" t="s">
        <v>381</v>
      </c>
      <c r="AA827" s="325" t="s">
        <v>381</v>
      </c>
      <c r="AB827" s="325" t="s">
        <v>381</v>
      </c>
      <c r="AC827" s="325" t="s">
        <v>381</v>
      </c>
      <c r="AD827" s="325" t="s">
        <v>381</v>
      </c>
      <c r="AE827" s="325" t="s">
        <v>381</v>
      </c>
      <c r="AF827" s="325" t="s">
        <v>381</v>
      </c>
      <c r="AG827" s="325"/>
      <c r="AH827" s="325" t="s">
        <v>381</v>
      </c>
      <c r="AI827" s="325"/>
      <c r="AJ827" s="325" t="s">
        <v>381</v>
      </c>
      <c r="AK827" s="325" t="s">
        <v>381</v>
      </c>
      <c r="AL827" s="325" t="s">
        <v>381</v>
      </c>
      <c r="AM827" s="325" t="s">
        <v>381</v>
      </c>
      <c r="AN827" s="325" t="s">
        <v>381</v>
      </c>
      <c r="AO827" s="325" t="s">
        <v>381</v>
      </c>
      <c r="AP827" s="325" t="s">
        <v>381</v>
      </c>
      <c r="AQ827" s="325" t="s">
        <v>381</v>
      </c>
      <c r="AR827" s="325" t="s">
        <v>381</v>
      </c>
      <c r="AS827" s="325" t="s">
        <v>381</v>
      </c>
      <c r="AT827" s="325" t="s">
        <v>381</v>
      </c>
    </row>
    <row r="828" spans="1:46">
      <c r="A828" s="446" t="s">
        <v>630</v>
      </c>
      <c r="B828" s="713">
        <f>C828/D828</f>
        <v>0.21428571428571427</v>
      </c>
      <c r="C828" s="325">
        <f>COUNTIF(E828:AT828,"Yes")</f>
        <v>9</v>
      </c>
      <c r="D828" s="333">
        <f>COUNTIF(E828:AT828,"&lt;&gt;""")</f>
        <v>42</v>
      </c>
      <c r="E828" s="323" t="s">
        <v>381</v>
      </c>
      <c r="F828" s="325" t="s">
        <v>52</v>
      </c>
      <c r="G828" s="325" t="s">
        <v>381</v>
      </c>
      <c r="H828" s="325" t="s">
        <v>381</v>
      </c>
      <c r="I828" s="325" t="s">
        <v>381</v>
      </c>
      <c r="J828" s="325" t="s">
        <v>381</v>
      </c>
      <c r="K828" s="325" t="s">
        <v>381</v>
      </c>
      <c r="L828" s="459" t="s">
        <v>381</v>
      </c>
      <c r="M828" s="325" t="s">
        <v>52</v>
      </c>
      <c r="N828" s="325"/>
      <c r="O828" s="325" t="s">
        <v>52</v>
      </c>
      <c r="P828" s="325"/>
      <c r="Q828" s="325" t="s">
        <v>381</v>
      </c>
      <c r="R828" s="325" t="s">
        <v>381</v>
      </c>
      <c r="S828" s="325"/>
      <c r="T828" s="325" t="s">
        <v>381</v>
      </c>
      <c r="U828" s="325" t="s">
        <v>52</v>
      </c>
      <c r="V828" s="325" t="s">
        <v>381</v>
      </c>
      <c r="W828" s="325" t="s">
        <v>381</v>
      </c>
      <c r="X828" s="325" t="s">
        <v>381</v>
      </c>
      <c r="Y828" s="325" t="s">
        <v>381</v>
      </c>
      <c r="Z828" s="325" t="s">
        <v>381</v>
      </c>
      <c r="AA828" s="325" t="s">
        <v>381</v>
      </c>
      <c r="AB828" s="325" t="s">
        <v>381</v>
      </c>
      <c r="AC828" s="325" t="s">
        <v>381</v>
      </c>
      <c r="AD828" s="325" t="s">
        <v>52</v>
      </c>
      <c r="AE828" s="325" t="s">
        <v>381</v>
      </c>
      <c r="AF828" s="325" t="s">
        <v>381</v>
      </c>
      <c r="AG828" s="325"/>
      <c r="AH828" s="325" t="s">
        <v>381</v>
      </c>
      <c r="AI828" s="325"/>
      <c r="AJ828" s="325" t="s">
        <v>52</v>
      </c>
      <c r="AK828" s="325" t="s">
        <v>381</v>
      </c>
      <c r="AL828" s="325" t="s">
        <v>381</v>
      </c>
      <c r="AM828" s="325" t="s">
        <v>52</v>
      </c>
      <c r="AN828" s="325" t="s">
        <v>52</v>
      </c>
      <c r="AO828" s="325" t="s">
        <v>381</v>
      </c>
      <c r="AP828" s="325" t="s">
        <v>381</v>
      </c>
      <c r="AQ828" s="325" t="s">
        <v>381</v>
      </c>
      <c r="AR828" s="325" t="s">
        <v>381</v>
      </c>
      <c r="AS828" s="325" t="s">
        <v>381</v>
      </c>
      <c r="AT828" s="325" t="s">
        <v>52</v>
      </c>
    </row>
    <row r="829" spans="1:46">
      <c r="A829" s="446" t="s">
        <v>631</v>
      </c>
      <c r="B829" s="713">
        <f>C829/D829</f>
        <v>0.59523809523809523</v>
      </c>
      <c r="C829" s="325">
        <f>COUNTIF(E829:AT829,"Yes")</f>
        <v>25</v>
      </c>
      <c r="D829" s="333">
        <f>COUNTIF(E829:AT829,"&lt;&gt;""")</f>
        <v>42</v>
      </c>
      <c r="E829" s="323" t="s">
        <v>381</v>
      </c>
      <c r="F829" s="325" t="s">
        <v>381</v>
      </c>
      <c r="G829" s="325" t="s">
        <v>52</v>
      </c>
      <c r="H829" s="325" t="s">
        <v>52</v>
      </c>
      <c r="I829" s="325" t="s">
        <v>52</v>
      </c>
      <c r="J829" s="325" t="s">
        <v>52</v>
      </c>
      <c r="K829" s="325" t="s">
        <v>52</v>
      </c>
      <c r="L829" s="459" t="s">
        <v>52</v>
      </c>
      <c r="M829" s="325" t="s">
        <v>381</v>
      </c>
      <c r="N829" s="325"/>
      <c r="O829" s="325" t="s">
        <v>381</v>
      </c>
      <c r="P829" s="325"/>
      <c r="Q829" s="325" t="s">
        <v>52</v>
      </c>
      <c r="R829" s="325" t="s">
        <v>52</v>
      </c>
      <c r="S829" s="325"/>
      <c r="T829" s="325" t="s">
        <v>52</v>
      </c>
      <c r="U829" s="325" t="s">
        <v>381</v>
      </c>
      <c r="V829" s="325" t="s">
        <v>381</v>
      </c>
      <c r="W829" s="325" t="s">
        <v>381</v>
      </c>
      <c r="X829" s="325" t="s">
        <v>52</v>
      </c>
      <c r="Y829" s="325" t="s">
        <v>52</v>
      </c>
      <c r="Z829" s="325" t="s">
        <v>52</v>
      </c>
      <c r="AA829" s="325" t="s">
        <v>52</v>
      </c>
      <c r="AB829" s="325" t="s">
        <v>52</v>
      </c>
      <c r="AC829" s="325" t="s">
        <v>52</v>
      </c>
      <c r="AD829" s="325" t="s">
        <v>381</v>
      </c>
      <c r="AE829" s="325" t="s">
        <v>52</v>
      </c>
      <c r="AF829" s="325" t="s">
        <v>52</v>
      </c>
      <c r="AG829" s="325"/>
      <c r="AH829" s="325" t="s">
        <v>52</v>
      </c>
      <c r="AI829" s="325"/>
      <c r="AJ829" s="325" t="s">
        <v>381</v>
      </c>
      <c r="AK829" s="325" t="s">
        <v>52</v>
      </c>
      <c r="AL829" s="325" t="s">
        <v>52</v>
      </c>
      <c r="AM829" s="325" t="s">
        <v>381</v>
      </c>
      <c r="AN829" s="325" t="s">
        <v>381</v>
      </c>
      <c r="AO829" s="325" t="s">
        <v>52</v>
      </c>
      <c r="AP829" s="325" t="s">
        <v>52</v>
      </c>
      <c r="AQ829" s="325" t="s">
        <v>52</v>
      </c>
      <c r="AR829" s="325" t="s">
        <v>52</v>
      </c>
      <c r="AS829" s="325" t="s">
        <v>52</v>
      </c>
      <c r="AT829" s="325" t="s">
        <v>381</v>
      </c>
    </row>
    <row r="830" spans="1:46" ht="15">
      <c r="A830" s="714" t="s">
        <v>632</v>
      </c>
      <c r="B830" s="713">
        <f t="shared" ref="B830:B831" si="319">C830/D830</f>
        <v>4.7619047619047616E-2</v>
      </c>
      <c r="C830" s="325">
        <f>COUNTIF(E830:AT830,"Yes")</f>
        <v>2</v>
      </c>
      <c r="D830" s="333">
        <f>COUNTIF(E830:AT830,"&lt;&gt;""")</f>
        <v>42</v>
      </c>
      <c r="E830" s="323" t="s">
        <v>52</v>
      </c>
      <c r="F830" s="325" t="s">
        <v>381</v>
      </c>
      <c r="G830" s="325" t="s">
        <v>381</v>
      </c>
      <c r="H830" s="325" t="s">
        <v>381</v>
      </c>
      <c r="I830" s="325" t="s">
        <v>381</v>
      </c>
      <c r="J830" s="325" t="s">
        <v>381</v>
      </c>
      <c r="K830" s="325" t="s">
        <v>381</v>
      </c>
      <c r="L830" s="459" t="s">
        <v>381</v>
      </c>
      <c r="M830" s="325" t="s">
        <v>381</v>
      </c>
      <c r="N830" s="325"/>
      <c r="O830" s="325" t="s">
        <v>381</v>
      </c>
      <c r="P830" s="325"/>
      <c r="Q830" s="325" t="s">
        <v>381</v>
      </c>
      <c r="R830" s="325" t="s">
        <v>381</v>
      </c>
      <c r="S830" s="325"/>
      <c r="T830" s="325" t="s">
        <v>381</v>
      </c>
      <c r="U830" s="325" t="s">
        <v>381</v>
      </c>
      <c r="V830" s="325" t="s">
        <v>52</v>
      </c>
      <c r="W830" s="325" t="s">
        <v>381</v>
      </c>
      <c r="X830" s="325" t="s">
        <v>381</v>
      </c>
      <c r="Y830" s="325" t="s">
        <v>381</v>
      </c>
      <c r="Z830" s="325" t="s">
        <v>381</v>
      </c>
      <c r="AA830" s="325" t="s">
        <v>381</v>
      </c>
      <c r="AB830" s="325" t="s">
        <v>381</v>
      </c>
      <c r="AC830" s="325" t="s">
        <v>381</v>
      </c>
      <c r="AD830" s="325" t="s">
        <v>381</v>
      </c>
      <c r="AE830" s="325" t="s">
        <v>381</v>
      </c>
      <c r="AF830" s="325" t="s">
        <v>381</v>
      </c>
      <c r="AG830" s="325"/>
      <c r="AH830" s="325" t="s">
        <v>381</v>
      </c>
      <c r="AI830" s="325"/>
      <c r="AJ830" s="325" t="s">
        <v>381</v>
      </c>
      <c r="AK830" s="325" t="s">
        <v>381</v>
      </c>
      <c r="AL830" s="325" t="s">
        <v>381</v>
      </c>
      <c r="AM830" s="325" t="s">
        <v>381</v>
      </c>
      <c r="AN830" s="325" t="s">
        <v>381</v>
      </c>
      <c r="AO830" s="325" t="s">
        <v>381</v>
      </c>
      <c r="AP830" s="325" t="s">
        <v>381</v>
      </c>
      <c r="AQ830" s="325" t="s">
        <v>381</v>
      </c>
      <c r="AR830" s="325" t="s">
        <v>381</v>
      </c>
      <c r="AS830" s="325" t="s">
        <v>381</v>
      </c>
      <c r="AT830" s="325" t="s">
        <v>381</v>
      </c>
    </row>
    <row r="831" spans="1:46" ht="15">
      <c r="A831" s="714" t="s">
        <v>633</v>
      </c>
      <c r="B831" s="713">
        <f t="shared" si="319"/>
        <v>2.3809523809523808E-2</v>
      </c>
      <c r="C831" s="325">
        <f>COUNTIF(E831:AT831,"Yes")</f>
        <v>1</v>
      </c>
      <c r="D831" s="333">
        <f>COUNTIF(E831:AT831,"&lt;&gt;""")</f>
        <v>42</v>
      </c>
      <c r="E831" s="323" t="s">
        <v>381</v>
      </c>
      <c r="F831" s="325" t="s">
        <v>381</v>
      </c>
      <c r="G831" s="325" t="s">
        <v>381</v>
      </c>
      <c r="H831" s="325" t="s">
        <v>381</v>
      </c>
      <c r="I831" s="325" t="s">
        <v>381</v>
      </c>
      <c r="J831" s="325" t="s">
        <v>381</v>
      </c>
      <c r="K831" s="325" t="s">
        <v>381</v>
      </c>
      <c r="L831" s="459" t="s">
        <v>381</v>
      </c>
      <c r="M831" s="325" t="s">
        <v>381</v>
      </c>
      <c r="N831" s="325"/>
      <c r="O831" s="325" t="s">
        <v>381</v>
      </c>
      <c r="P831" s="325"/>
      <c r="Q831" s="325" t="s">
        <v>381</v>
      </c>
      <c r="R831" s="325" t="s">
        <v>381</v>
      </c>
      <c r="S831" s="325"/>
      <c r="T831" s="325" t="s">
        <v>381</v>
      </c>
      <c r="U831" s="325" t="s">
        <v>381</v>
      </c>
      <c r="V831" s="325" t="s">
        <v>381</v>
      </c>
      <c r="W831" s="325" t="s">
        <v>52</v>
      </c>
      <c r="X831" s="325" t="s">
        <v>381</v>
      </c>
      <c r="Y831" s="325" t="s">
        <v>381</v>
      </c>
      <c r="Z831" s="325" t="s">
        <v>381</v>
      </c>
      <c r="AA831" s="325" t="s">
        <v>381</v>
      </c>
      <c r="AB831" s="325" t="s">
        <v>381</v>
      </c>
      <c r="AC831" s="325" t="s">
        <v>381</v>
      </c>
      <c r="AD831" s="325" t="s">
        <v>381</v>
      </c>
      <c r="AE831" s="325" t="s">
        <v>381</v>
      </c>
      <c r="AF831" s="325" t="s">
        <v>381</v>
      </c>
      <c r="AG831" s="325"/>
      <c r="AH831" s="325" t="s">
        <v>381</v>
      </c>
      <c r="AI831" s="325"/>
      <c r="AJ831" s="325" t="s">
        <v>381</v>
      </c>
      <c r="AK831" s="325" t="s">
        <v>381</v>
      </c>
      <c r="AL831" s="325" t="s">
        <v>381</v>
      </c>
      <c r="AM831" s="325" t="s">
        <v>381</v>
      </c>
      <c r="AN831" s="325" t="s">
        <v>381</v>
      </c>
      <c r="AO831" s="325" t="s">
        <v>381</v>
      </c>
      <c r="AP831" s="325" t="s">
        <v>381</v>
      </c>
      <c r="AQ831" s="325" t="s">
        <v>381</v>
      </c>
      <c r="AR831" s="325" t="s">
        <v>381</v>
      </c>
      <c r="AS831" s="325" t="s">
        <v>381</v>
      </c>
      <c r="AT831" s="325" t="s">
        <v>381</v>
      </c>
    </row>
    <row r="832" spans="1:46" ht="27.95" customHeight="1">
      <c r="A832" s="593" t="s">
        <v>634</v>
      </c>
      <c r="B832" s="715"/>
      <c r="C832" s="535"/>
      <c r="D832" s="716"/>
      <c r="E832" s="535"/>
      <c r="F832" s="535"/>
      <c r="G832" s="535"/>
      <c r="H832" s="535"/>
      <c r="I832" s="535"/>
      <c r="J832" s="535"/>
      <c r="K832" s="535"/>
      <c r="L832" s="535"/>
      <c r="M832" s="535"/>
      <c r="N832" s="535"/>
      <c r="O832" s="535"/>
      <c r="P832" s="535"/>
      <c r="Q832" s="535"/>
      <c r="R832" s="535"/>
      <c r="S832" s="535"/>
      <c r="T832" s="535"/>
      <c r="U832" s="535"/>
      <c r="V832" s="535"/>
      <c r="W832" s="535"/>
      <c r="X832" s="535"/>
      <c r="Y832" s="535"/>
      <c r="Z832" s="535"/>
      <c r="AA832" s="535"/>
      <c r="AB832" s="535"/>
      <c r="AC832" s="535"/>
      <c r="AD832" s="535"/>
      <c r="AE832" s="537"/>
      <c r="AF832" s="535"/>
      <c r="AG832" s="535"/>
      <c r="AH832" s="535"/>
      <c r="AI832" s="535"/>
      <c r="AJ832" s="535"/>
      <c r="AK832" s="535"/>
      <c r="AL832" s="535"/>
      <c r="AM832" s="535"/>
      <c r="AN832" s="535"/>
      <c r="AO832" s="535"/>
      <c r="AP832" s="535"/>
      <c r="AQ832" s="535"/>
      <c r="AR832" s="535"/>
      <c r="AS832" s="535"/>
      <c r="AT832" s="535"/>
    </row>
    <row r="833" spans="1:46">
      <c r="A833" s="446" t="s">
        <v>635</v>
      </c>
      <c r="B833" s="713">
        <f>C833/D833</f>
        <v>7.1428571428571425E-2</v>
      </c>
      <c r="C833" s="325">
        <f>COUNTIF(E833:AT833,"Yes")</f>
        <v>3</v>
      </c>
      <c r="D833" s="333">
        <f>COUNTIF(E833:AT833,"&lt;&gt;""")</f>
        <v>42</v>
      </c>
      <c r="E833" s="323" t="s">
        <v>381</v>
      </c>
      <c r="F833" s="325" t="s">
        <v>52</v>
      </c>
      <c r="G833" s="325" t="s">
        <v>381</v>
      </c>
      <c r="H833" s="325" t="s">
        <v>381</v>
      </c>
      <c r="I833" s="325" t="s">
        <v>381</v>
      </c>
      <c r="J833" s="325" t="s">
        <v>381</v>
      </c>
      <c r="K833" s="325" t="s">
        <v>381</v>
      </c>
      <c r="L833" s="459" t="s">
        <v>381</v>
      </c>
      <c r="M833" s="325" t="s">
        <v>52</v>
      </c>
      <c r="N833" s="325" t="s">
        <v>381</v>
      </c>
      <c r="O833" s="325" t="s">
        <v>381</v>
      </c>
      <c r="P833" s="325" t="s">
        <v>381</v>
      </c>
      <c r="Q833" s="325" t="s">
        <v>381</v>
      </c>
      <c r="R833" s="325" t="s">
        <v>381</v>
      </c>
      <c r="S833" s="325" t="s">
        <v>381</v>
      </c>
      <c r="T833" s="325" t="s">
        <v>381</v>
      </c>
      <c r="U833" s="325" t="s">
        <v>381</v>
      </c>
      <c r="V833" s="325" t="s">
        <v>381</v>
      </c>
      <c r="W833" s="325" t="s">
        <v>381</v>
      </c>
      <c r="X833" s="325" t="s">
        <v>381</v>
      </c>
      <c r="Y833" s="325" t="s">
        <v>381</v>
      </c>
      <c r="Z833" s="325" t="s">
        <v>52</v>
      </c>
      <c r="AA833" s="325" t="s">
        <v>381</v>
      </c>
      <c r="AB833" s="325" t="s">
        <v>381</v>
      </c>
      <c r="AC833" s="325" t="s">
        <v>381</v>
      </c>
      <c r="AD833" s="325" t="s">
        <v>381</v>
      </c>
      <c r="AE833" s="325"/>
      <c r="AF833" s="325" t="s">
        <v>381</v>
      </c>
      <c r="AG833" s="325"/>
      <c r="AH833" s="325" t="s">
        <v>381</v>
      </c>
      <c r="AI833" s="325" t="s">
        <v>381</v>
      </c>
      <c r="AJ833" s="325" t="s">
        <v>381</v>
      </c>
      <c r="AK833" s="325" t="s">
        <v>381</v>
      </c>
      <c r="AL833" s="325" t="s">
        <v>381</v>
      </c>
      <c r="AM833" s="325" t="s">
        <v>381</v>
      </c>
      <c r="AN833" s="325" t="s">
        <v>381</v>
      </c>
      <c r="AO833" s="325" t="s">
        <v>381</v>
      </c>
      <c r="AP833" s="325" t="s">
        <v>381</v>
      </c>
      <c r="AQ833" s="325" t="s">
        <v>381</v>
      </c>
      <c r="AR833" s="325" t="s">
        <v>381</v>
      </c>
      <c r="AS833" s="325" t="s">
        <v>381</v>
      </c>
      <c r="AT833" s="325" t="s">
        <v>381</v>
      </c>
    </row>
    <row r="834" spans="1:46">
      <c r="A834" s="446" t="s">
        <v>636</v>
      </c>
      <c r="B834" s="713">
        <f>C834/D834</f>
        <v>0.11904761904761904</v>
      </c>
      <c r="C834" s="325">
        <f>COUNTIF(E834:AT834,"Yes")</f>
        <v>5</v>
      </c>
      <c r="D834" s="333">
        <f>COUNTIF(E834:AT834,"&lt;&gt;""")</f>
        <v>42</v>
      </c>
      <c r="E834" s="323" t="s">
        <v>381</v>
      </c>
      <c r="F834" s="325" t="s">
        <v>381</v>
      </c>
      <c r="G834" s="325" t="s">
        <v>381</v>
      </c>
      <c r="H834" s="325" t="s">
        <v>381</v>
      </c>
      <c r="I834" s="325" t="s">
        <v>381</v>
      </c>
      <c r="J834" s="325" t="s">
        <v>381</v>
      </c>
      <c r="K834" s="325" t="s">
        <v>381</v>
      </c>
      <c r="L834" s="459" t="s">
        <v>381</v>
      </c>
      <c r="M834" s="325" t="s">
        <v>381</v>
      </c>
      <c r="N834" s="325" t="s">
        <v>381</v>
      </c>
      <c r="O834" s="325" t="s">
        <v>52</v>
      </c>
      <c r="P834" s="325" t="s">
        <v>381</v>
      </c>
      <c r="Q834" s="325" t="s">
        <v>381</v>
      </c>
      <c r="R834" s="325" t="s">
        <v>381</v>
      </c>
      <c r="S834" s="325" t="s">
        <v>381</v>
      </c>
      <c r="T834" s="325" t="s">
        <v>381</v>
      </c>
      <c r="U834" s="325" t="s">
        <v>381</v>
      </c>
      <c r="V834" s="325" t="s">
        <v>381</v>
      </c>
      <c r="W834" s="325" t="s">
        <v>52</v>
      </c>
      <c r="X834" s="325" t="s">
        <v>381</v>
      </c>
      <c r="Y834" s="325" t="s">
        <v>381</v>
      </c>
      <c r="Z834" s="325" t="s">
        <v>381</v>
      </c>
      <c r="AA834" s="325" t="s">
        <v>381</v>
      </c>
      <c r="AB834" s="325" t="s">
        <v>381</v>
      </c>
      <c r="AC834" s="325" t="s">
        <v>381</v>
      </c>
      <c r="AD834" s="325" t="s">
        <v>381</v>
      </c>
      <c r="AE834" s="325"/>
      <c r="AF834" s="325" t="s">
        <v>52</v>
      </c>
      <c r="AG834" s="325"/>
      <c r="AH834" s="325" t="s">
        <v>381</v>
      </c>
      <c r="AI834" s="325" t="s">
        <v>381</v>
      </c>
      <c r="AJ834" s="325" t="s">
        <v>381</v>
      </c>
      <c r="AK834" s="325" t="s">
        <v>381</v>
      </c>
      <c r="AL834" s="325" t="s">
        <v>381</v>
      </c>
      <c r="AM834" s="325" t="s">
        <v>381</v>
      </c>
      <c r="AN834" s="325" t="s">
        <v>381</v>
      </c>
      <c r="AO834" s="325" t="s">
        <v>381</v>
      </c>
      <c r="AP834" s="325" t="s">
        <v>52</v>
      </c>
      <c r="AQ834" s="325" t="s">
        <v>381</v>
      </c>
      <c r="AR834" s="325" t="s">
        <v>381</v>
      </c>
      <c r="AS834" s="325" t="s">
        <v>381</v>
      </c>
      <c r="AT834" s="325" t="s">
        <v>52</v>
      </c>
    </row>
    <row r="835" spans="1:46">
      <c r="A835" s="446" t="s">
        <v>637</v>
      </c>
      <c r="B835" s="713">
        <f>C835/D835</f>
        <v>0.61904761904761907</v>
      </c>
      <c r="C835" s="325">
        <f>COUNTIF(E835:AT835,"Yes")</f>
        <v>26</v>
      </c>
      <c r="D835" s="333">
        <f>COUNTIF(E835:AT835,"&lt;&gt;""")</f>
        <v>42</v>
      </c>
      <c r="E835" s="323" t="s">
        <v>381</v>
      </c>
      <c r="F835" s="325" t="s">
        <v>381</v>
      </c>
      <c r="G835" s="325" t="s">
        <v>52</v>
      </c>
      <c r="H835" s="325" t="s">
        <v>52</v>
      </c>
      <c r="I835" s="325" t="s">
        <v>52</v>
      </c>
      <c r="J835" s="325" t="s">
        <v>52</v>
      </c>
      <c r="K835" s="325" t="s">
        <v>52</v>
      </c>
      <c r="L835" s="459" t="s">
        <v>52</v>
      </c>
      <c r="M835" s="325" t="s">
        <v>381</v>
      </c>
      <c r="N835" s="325" t="s">
        <v>52</v>
      </c>
      <c r="O835" s="325" t="s">
        <v>381</v>
      </c>
      <c r="P835" s="325" t="s">
        <v>381</v>
      </c>
      <c r="Q835" s="325" t="s">
        <v>381</v>
      </c>
      <c r="R835" s="325" t="s">
        <v>52</v>
      </c>
      <c r="S835" s="325" t="s">
        <v>52</v>
      </c>
      <c r="T835" s="325" t="s">
        <v>52</v>
      </c>
      <c r="U835" s="325" t="s">
        <v>52</v>
      </c>
      <c r="V835" s="325" t="s">
        <v>52</v>
      </c>
      <c r="W835" s="325" t="s">
        <v>381</v>
      </c>
      <c r="X835" s="325" t="s">
        <v>52</v>
      </c>
      <c r="Y835" s="325" t="s">
        <v>52</v>
      </c>
      <c r="Z835" s="325" t="s">
        <v>381</v>
      </c>
      <c r="AA835" s="325" t="s">
        <v>52</v>
      </c>
      <c r="AB835" s="325" t="s">
        <v>52</v>
      </c>
      <c r="AC835" s="325" t="s">
        <v>381</v>
      </c>
      <c r="AD835" s="325" t="s">
        <v>381</v>
      </c>
      <c r="AE835" s="325"/>
      <c r="AF835" s="325" t="s">
        <v>381</v>
      </c>
      <c r="AG835" s="325"/>
      <c r="AH835" s="325" t="s">
        <v>52</v>
      </c>
      <c r="AI835" s="325" t="s">
        <v>52</v>
      </c>
      <c r="AJ835" s="325" t="s">
        <v>52</v>
      </c>
      <c r="AK835" s="325" t="s">
        <v>52</v>
      </c>
      <c r="AL835" s="325" t="s">
        <v>52</v>
      </c>
      <c r="AM835" s="325" t="s">
        <v>52</v>
      </c>
      <c r="AN835" s="325" t="s">
        <v>381</v>
      </c>
      <c r="AO835" s="325" t="s">
        <v>52</v>
      </c>
      <c r="AP835" s="325" t="s">
        <v>381</v>
      </c>
      <c r="AQ835" s="325" t="s">
        <v>52</v>
      </c>
      <c r="AR835" s="325" t="s">
        <v>52</v>
      </c>
      <c r="AS835" s="325" t="s">
        <v>52</v>
      </c>
      <c r="AT835" s="325" t="s">
        <v>381</v>
      </c>
    </row>
    <row r="836" spans="1:46" ht="15">
      <c r="A836" s="714" t="s">
        <v>632</v>
      </c>
      <c r="B836" s="713">
        <f t="shared" ref="B836:B837" si="320">C836/D836</f>
        <v>9.5238095238095233E-2</v>
      </c>
      <c r="C836" s="325">
        <f>COUNTIF(E836:AT836,"Yes")</f>
        <v>4</v>
      </c>
      <c r="D836" s="333">
        <f>COUNTIF(E836:AT836,"&lt;&gt;""")</f>
        <v>42</v>
      </c>
      <c r="E836" s="323" t="s">
        <v>381</v>
      </c>
      <c r="F836" s="325" t="s">
        <v>381</v>
      </c>
      <c r="G836" s="325" t="s">
        <v>381</v>
      </c>
      <c r="H836" s="325" t="s">
        <v>381</v>
      </c>
      <c r="I836" s="325" t="s">
        <v>381</v>
      </c>
      <c r="J836" s="325" t="s">
        <v>381</v>
      </c>
      <c r="K836" s="325" t="s">
        <v>381</v>
      </c>
      <c r="L836" s="459" t="s">
        <v>381</v>
      </c>
      <c r="M836" s="325" t="s">
        <v>381</v>
      </c>
      <c r="N836" s="325" t="s">
        <v>381</v>
      </c>
      <c r="O836" s="325" t="s">
        <v>381</v>
      </c>
      <c r="P836" s="325" t="s">
        <v>52</v>
      </c>
      <c r="Q836" s="325" t="s">
        <v>52</v>
      </c>
      <c r="R836" s="325" t="s">
        <v>381</v>
      </c>
      <c r="S836" s="325" t="s">
        <v>381</v>
      </c>
      <c r="T836" s="325" t="s">
        <v>381</v>
      </c>
      <c r="U836" s="325" t="s">
        <v>381</v>
      </c>
      <c r="V836" s="325" t="s">
        <v>381</v>
      </c>
      <c r="W836" s="325" t="s">
        <v>381</v>
      </c>
      <c r="X836" s="325" t="s">
        <v>381</v>
      </c>
      <c r="Y836" s="325" t="s">
        <v>381</v>
      </c>
      <c r="Z836" s="325" t="s">
        <v>381</v>
      </c>
      <c r="AA836" s="325" t="s">
        <v>381</v>
      </c>
      <c r="AB836" s="325" t="s">
        <v>381</v>
      </c>
      <c r="AC836" s="325" t="s">
        <v>52</v>
      </c>
      <c r="AD836" s="325" t="s">
        <v>381</v>
      </c>
      <c r="AE836" s="325"/>
      <c r="AF836" s="325" t="s">
        <v>381</v>
      </c>
      <c r="AG836" s="325"/>
      <c r="AH836" s="325" t="s">
        <v>381</v>
      </c>
      <c r="AI836" s="325" t="s">
        <v>381</v>
      </c>
      <c r="AJ836" s="325" t="s">
        <v>381</v>
      </c>
      <c r="AK836" s="325" t="s">
        <v>381</v>
      </c>
      <c r="AL836" s="325" t="s">
        <v>381</v>
      </c>
      <c r="AM836" s="325" t="s">
        <v>381</v>
      </c>
      <c r="AN836" s="325" t="s">
        <v>52</v>
      </c>
      <c r="AO836" s="325" t="s">
        <v>381</v>
      </c>
      <c r="AP836" s="325" t="s">
        <v>381</v>
      </c>
      <c r="AQ836" s="325" t="s">
        <v>381</v>
      </c>
      <c r="AR836" s="325" t="s">
        <v>381</v>
      </c>
      <c r="AS836" s="325" t="s">
        <v>381</v>
      </c>
      <c r="AT836" s="325" t="s">
        <v>381</v>
      </c>
    </row>
    <row r="837" spans="1:46" ht="15">
      <c r="A837" s="714" t="s">
        <v>633</v>
      </c>
      <c r="B837" s="713">
        <f t="shared" si="320"/>
        <v>4.7619047619047616E-2</v>
      </c>
      <c r="C837" s="325">
        <f>COUNTIF(E837:AT837,"Yes")</f>
        <v>2</v>
      </c>
      <c r="D837" s="333">
        <f>COUNTIF(E837:AT837,"&lt;&gt;""")</f>
        <v>42</v>
      </c>
      <c r="E837" s="323" t="s">
        <v>52</v>
      </c>
      <c r="F837" s="325" t="s">
        <v>381</v>
      </c>
      <c r="G837" s="325" t="s">
        <v>381</v>
      </c>
      <c r="H837" s="325" t="s">
        <v>381</v>
      </c>
      <c r="I837" s="325" t="s">
        <v>381</v>
      </c>
      <c r="J837" s="325" t="s">
        <v>381</v>
      </c>
      <c r="K837" s="325" t="s">
        <v>381</v>
      </c>
      <c r="L837" s="459" t="s">
        <v>381</v>
      </c>
      <c r="M837" s="325" t="s">
        <v>381</v>
      </c>
      <c r="N837" s="325" t="s">
        <v>381</v>
      </c>
      <c r="O837" s="325" t="s">
        <v>381</v>
      </c>
      <c r="P837" s="325" t="s">
        <v>381</v>
      </c>
      <c r="Q837" s="325" t="s">
        <v>381</v>
      </c>
      <c r="R837" s="325" t="s">
        <v>381</v>
      </c>
      <c r="S837" s="325" t="s">
        <v>381</v>
      </c>
      <c r="T837" s="325" t="s">
        <v>381</v>
      </c>
      <c r="U837" s="325" t="s">
        <v>381</v>
      </c>
      <c r="V837" s="325" t="s">
        <v>381</v>
      </c>
      <c r="W837" s="325" t="s">
        <v>381</v>
      </c>
      <c r="X837" s="325" t="s">
        <v>381</v>
      </c>
      <c r="Y837" s="325" t="s">
        <v>381</v>
      </c>
      <c r="Z837" s="325" t="s">
        <v>381</v>
      </c>
      <c r="AA837" s="325" t="s">
        <v>381</v>
      </c>
      <c r="AB837" s="325" t="s">
        <v>381</v>
      </c>
      <c r="AC837" s="325" t="s">
        <v>381</v>
      </c>
      <c r="AD837" s="325" t="s">
        <v>52</v>
      </c>
      <c r="AE837" s="325"/>
      <c r="AF837" s="325" t="s">
        <v>381</v>
      </c>
      <c r="AG837" s="325"/>
      <c r="AH837" s="325" t="s">
        <v>381</v>
      </c>
      <c r="AI837" s="325" t="s">
        <v>381</v>
      </c>
      <c r="AJ837" s="325" t="s">
        <v>381</v>
      </c>
      <c r="AK837" s="325" t="s">
        <v>381</v>
      </c>
      <c r="AL837" s="325" t="s">
        <v>381</v>
      </c>
      <c r="AM837" s="325" t="s">
        <v>381</v>
      </c>
      <c r="AN837" s="325" t="s">
        <v>381</v>
      </c>
      <c r="AO837" s="325" t="s">
        <v>381</v>
      </c>
      <c r="AP837" s="325" t="s">
        <v>381</v>
      </c>
      <c r="AQ837" s="325" t="s">
        <v>381</v>
      </c>
      <c r="AR837" s="325" t="s">
        <v>381</v>
      </c>
      <c r="AS837" s="325" t="s">
        <v>381</v>
      </c>
      <c r="AT837" s="325" t="s">
        <v>381</v>
      </c>
    </row>
    <row r="838" spans="1:46" ht="36.75" customHeight="1">
      <c r="A838" s="593" t="s">
        <v>638</v>
      </c>
      <c r="B838" s="715"/>
      <c r="C838" s="535"/>
      <c r="D838" s="716"/>
      <c r="E838" s="535"/>
      <c r="F838" s="535"/>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c r="AC838" s="535"/>
      <c r="AD838" s="535"/>
      <c r="AE838" s="537"/>
      <c r="AF838" s="535"/>
      <c r="AG838" s="535"/>
      <c r="AH838" s="535"/>
      <c r="AI838" s="535"/>
      <c r="AJ838" s="535"/>
      <c r="AK838" s="535"/>
      <c r="AL838" s="535"/>
      <c r="AM838" s="535"/>
      <c r="AN838" s="535"/>
      <c r="AO838" s="535"/>
      <c r="AP838" s="535"/>
      <c r="AQ838" s="535"/>
      <c r="AR838" s="535"/>
      <c r="AS838" s="535"/>
      <c r="AT838" s="535"/>
    </row>
    <row r="839" spans="1:46">
      <c r="A839" s="387" t="s">
        <v>639</v>
      </c>
      <c r="B839" s="713">
        <f>C839/D839</f>
        <v>7.1428571428571425E-2</v>
      </c>
      <c r="C839" s="325">
        <f>COUNTIF(E839:AT839,"Yes")</f>
        <v>3</v>
      </c>
      <c r="D839" s="333">
        <f>COUNTIF(E839:AT839,"&lt;&gt;""")</f>
        <v>42</v>
      </c>
      <c r="E839" s="323" t="s">
        <v>381</v>
      </c>
      <c r="F839" s="325" t="s">
        <v>381</v>
      </c>
      <c r="G839" s="325" t="s">
        <v>381</v>
      </c>
      <c r="H839" s="325" t="s">
        <v>381</v>
      </c>
      <c r="I839" s="325" t="s">
        <v>381</v>
      </c>
      <c r="J839" s="325" t="s">
        <v>381</v>
      </c>
      <c r="K839" s="325" t="s">
        <v>381</v>
      </c>
      <c r="L839" s="459" t="s">
        <v>381</v>
      </c>
      <c r="M839" s="325" t="s">
        <v>52</v>
      </c>
      <c r="N839" s="325" t="s">
        <v>381</v>
      </c>
      <c r="O839" s="325" t="s">
        <v>52</v>
      </c>
      <c r="P839" s="325" t="s">
        <v>381</v>
      </c>
      <c r="Q839" s="325" t="s">
        <v>381</v>
      </c>
      <c r="R839" s="325" t="s">
        <v>381</v>
      </c>
      <c r="S839" s="325" t="s">
        <v>52</v>
      </c>
      <c r="T839" s="325" t="s">
        <v>381</v>
      </c>
      <c r="U839" s="325" t="s">
        <v>381</v>
      </c>
      <c r="V839" s="325" t="s">
        <v>381</v>
      </c>
      <c r="W839" s="325" t="s">
        <v>381</v>
      </c>
      <c r="X839" s="325" t="s">
        <v>381</v>
      </c>
      <c r="Y839" s="325" t="s">
        <v>381</v>
      </c>
      <c r="Z839" s="325" t="s">
        <v>381</v>
      </c>
      <c r="AA839" s="325" t="s">
        <v>381</v>
      </c>
      <c r="AB839" s="325" t="s">
        <v>381</v>
      </c>
      <c r="AC839" s="325" t="s">
        <v>381</v>
      </c>
      <c r="AD839" s="325" t="s">
        <v>381</v>
      </c>
      <c r="AE839" s="325"/>
      <c r="AF839" s="325" t="s">
        <v>381</v>
      </c>
      <c r="AG839" s="325" t="s">
        <v>381</v>
      </c>
      <c r="AH839" s="325" t="s">
        <v>381</v>
      </c>
      <c r="AI839" s="325" t="s">
        <v>381</v>
      </c>
      <c r="AJ839" s="325" t="s">
        <v>381</v>
      </c>
      <c r="AK839" s="325" t="s">
        <v>381</v>
      </c>
      <c r="AL839" s="325" t="s">
        <v>381</v>
      </c>
      <c r="AM839" s="325" t="s">
        <v>381</v>
      </c>
      <c r="AN839" s="325" t="s">
        <v>381</v>
      </c>
      <c r="AO839" s="325" t="s">
        <v>381</v>
      </c>
      <c r="AP839" s="325" t="s">
        <v>381</v>
      </c>
      <c r="AQ839" s="325" t="s">
        <v>381</v>
      </c>
      <c r="AR839" s="325" t="s">
        <v>381</v>
      </c>
      <c r="AS839" s="325" t="s">
        <v>381</v>
      </c>
      <c r="AT839" s="325" t="s">
        <v>381</v>
      </c>
    </row>
    <row r="840" spans="1:46">
      <c r="A840" s="387" t="s">
        <v>640</v>
      </c>
      <c r="B840" s="713">
        <f>C840/D840</f>
        <v>0.11904761904761904</v>
      </c>
      <c r="C840" s="325">
        <f>COUNTIF(E840:AT840,"Yes")</f>
        <v>5</v>
      </c>
      <c r="D840" s="333">
        <f>COUNTIF(E840:AT840,"&lt;&gt;""")</f>
        <v>42</v>
      </c>
      <c r="E840" s="323" t="s">
        <v>381</v>
      </c>
      <c r="F840" s="325" t="s">
        <v>381</v>
      </c>
      <c r="G840" s="325" t="s">
        <v>381</v>
      </c>
      <c r="H840" s="325" t="s">
        <v>381</v>
      </c>
      <c r="I840" s="325" t="s">
        <v>381</v>
      </c>
      <c r="J840" s="325" t="s">
        <v>381</v>
      </c>
      <c r="K840" s="325" t="s">
        <v>381</v>
      </c>
      <c r="L840" s="459" t="s">
        <v>381</v>
      </c>
      <c r="M840" s="661" t="s">
        <v>381</v>
      </c>
      <c r="N840" s="325" t="s">
        <v>381</v>
      </c>
      <c r="O840" s="325" t="s">
        <v>381</v>
      </c>
      <c r="P840" s="325" t="s">
        <v>381</v>
      </c>
      <c r="Q840" s="325" t="s">
        <v>381</v>
      </c>
      <c r="R840" s="325" t="s">
        <v>381</v>
      </c>
      <c r="S840" s="325" t="s">
        <v>381</v>
      </c>
      <c r="T840" s="325" t="s">
        <v>381</v>
      </c>
      <c r="U840" s="325" t="s">
        <v>381</v>
      </c>
      <c r="V840" s="325" t="s">
        <v>381</v>
      </c>
      <c r="W840" s="325" t="s">
        <v>52</v>
      </c>
      <c r="X840" s="325" t="s">
        <v>381</v>
      </c>
      <c r="Y840" s="325" t="s">
        <v>381</v>
      </c>
      <c r="Z840" s="325" t="s">
        <v>381</v>
      </c>
      <c r="AA840" s="325" t="s">
        <v>381</v>
      </c>
      <c r="AB840" s="325" t="s">
        <v>381</v>
      </c>
      <c r="AC840" s="325" t="s">
        <v>381</v>
      </c>
      <c r="AD840" s="325" t="s">
        <v>381</v>
      </c>
      <c r="AE840" s="325"/>
      <c r="AF840" s="325" t="s">
        <v>52</v>
      </c>
      <c r="AG840" s="325" t="s">
        <v>381</v>
      </c>
      <c r="AH840" s="325" t="s">
        <v>381</v>
      </c>
      <c r="AI840" s="325" t="s">
        <v>52</v>
      </c>
      <c r="AJ840" s="325" t="s">
        <v>381</v>
      </c>
      <c r="AK840" s="325" t="s">
        <v>381</v>
      </c>
      <c r="AL840" s="661" t="s">
        <v>381</v>
      </c>
      <c r="AM840" s="325" t="s">
        <v>381</v>
      </c>
      <c r="AN840" s="325" t="s">
        <v>381</v>
      </c>
      <c r="AO840" s="325" t="s">
        <v>381</v>
      </c>
      <c r="AP840" s="325" t="s">
        <v>52</v>
      </c>
      <c r="AQ840" s="325" t="s">
        <v>381</v>
      </c>
      <c r="AR840" s="325" t="s">
        <v>381</v>
      </c>
      <c r="AS840" s="325" t="s">
        <v>381</v>
      </c>
      <c r="AT840" s="325" t="s">
        <v>52</v>
      </c>
    </row>
    <row r="841" spans="1:46">
      <c r="A841" s="387" t="s">
        <v>641</v>
      </c>
      <c r="B841" s="713">
        <f>C841/D841</f>
        <v>0.16666666666666666</v>
      </c>
      <c r="C841" s="325">
        <f>COUNTIF(E841:AT841,"Yes")</f>
        <v>7</v>
      </c>
      <c r="D841" s="333">
        <f>COUNTIF(E841:AT841,"&lt;&gt;""")</f>
        <v>42</v>
      </c>
      <c r="E841" s="323" t="s">
        <v>381</v>
      </c>
      <c r="F841" s="325" t="s">
        <v>381</v>
      </c>
      <c r="G841" s="325" t="s">
        <v>381</v>
      </c>
      <c r="H841" s="325" t="s">
        <v>381</v>
      </c>
      <c r="I841" s="325" t="s">
        <v>381</v>
      </c>
      <c r="J841" s="325" t="s">
        <v>381</v>
      </c>
      <c r="K841" s="325" t="s">
        <v>381</v>
      </c>
      <c r="L841" s="459" t="s">
        <v>381</v>
      </c>
      <c r="M841" s="325" t="s">
        <v>381</v>
      </c>
      <c r="N841" s="325" t="s">
        <v>381</v>
      </c>
      <c r="O841" s="325" t="s">
        <v>381</v>
      </c>
      <c r="P841" s="325" t="s">
        <v>52</v>
      </c>
      <c r="Q841" s="325" t="s">
        <v>52</v>
      </c>
      <c r="R841" s="325" t="s">
        <v>381</v>
      </c>
      <c r="S841" s="325" t="s">
        <v>381</v>
      </c>
      <c r="T841" s="325" t="s">
        <v>381</v>
      </c>
      <c r="U841" s="325" t="s">
        <v>381</v>
      </c>
      <c r="V841" s="325" t="s">
        <v>52</v>
      </c>
      <c r="W841" s="325" t="s">
        <v>381</v>
      </c>
      <c r="X841" s="325" t="s">
        <v>381</v>
      </c>
      <c r="Y841" s="325" t="s">
        <v>381</v>
      </c>
      <c r="Z841" s="325" t="s">
        <v>381</v>
      </c>
      <c r="AA841" s="325" t="s">
        <v>381</v>
      </c>
      <c r="AB841" s="325" t="s">
        <v>52</v>
      </c>
      <c r="AC841" s="325" t="s">
        <v>381</v>
      </c>
      <c r="AD841" s="325" t="s">
        <v>52</v>
      </c>
      <c r="AE841" s="325"/>
      <c r="AF841" s="325" t="s">
        <v>381</v>
      </c>
      <c r="AG841" s="325" t="s">
        <v>381</v>
      </c>
      <c r="AH841" s="325" t="s">
        <v>381</v>
      </c>
      <c r="AI841" s="325" t="s">
        <v>381</v>
      </c>
      <c r="AJ841" s="325" t="s">
        <v>52</v>
      </c>
      <c r="AK841" s="325" t="s">
        <v>381</v>
      </c>
      <c r="AL841" s="325" t="s">
        <v>381</v>
      </c>
      <c r="AM841" s="325" t="s">
        <v>381</v>
      </c>
      <c r="AN841" s="325" t="s">
        <v>381</v>
      </c>
      <c r="AO841" s="325" t="s">
        <v>381</v>
      </c>
      <c r="AP841" s="325" t="s">
        <v>381</v>
      </c>
      <c r="AQ841" s="325" t="s">
        <v>52</v>
      </c>
      <c r="AR841" s="325" t="s">
        <v>381</v>
      </c>
      <c r="AS841" s="325" t="s">
        <v>381</v>
      </c>
      <c r="AT841" s="325" t="s">
        <v>381</v>
      </c>
    </row>
    <row r="842" spans="1:46" ht="14.45" customHeight="1" thickBot="1">
      <c r="A842" s="387" t="s">
        <v>631</v>
      </c>
      <c r="B842" s="717">
        <f>C842/D842</f>
        <v>0.5714285714285714</v>
      </c>
      <c r="C842" s="325">
        <f>COUNTIF(E842:AT842,"Yes")</f>
        <v>24</v>
      </c>
      <c r="D842" s="333">
        <f>COUNTIF(E842:AT842,"&lt;&gt;""")</f>
        <v>42</v>
      </c>
      <c r="E842" s="718" t="s">
        <v>52</v>
      </c>
      <c r="F842" s="719" t="s">
        <v>52</v>
      </c>
      <c r="G842" s="719" t="s">
        <v>52</v>
      </c>
      <c r="H842" s="719" t="s">
        <v>52</v>
      </c>
      <c r="I842" s="719" t="s">
        <v>52</v>
      </c>
      <c r="J842" s="719" t="s">
        <v>52</v>
      </c>
      <c r="K842" s="719" t="s">
        <v>52</v>
      </c>
      <c r="L842" s="720" t="s">
        <v>52</v>
      </c>
      <c r="M842" s="719" t="s">
        <v>381</v>
      </c>
      <c r="N842" s="719" t="s">
        <v>52</v>
      </c>
      <c r="O842" s="719" t="s">
        <v>381</v>
      </c>
      <c r="P842" s="719" t="s">
        <v>381</v>
      </c>
      <c r="Q842" s="719" t="s">
        <v>381</v>
      </c>
      <c r="R842" s="719" t="s">
        <v>52</v>
      </c>
      <c r="S842" s="719" t="s">
        <v>381</v>
      </c>
      <c r="T842" s="719" t="s">
        <v>381</v>
      </c>
      <c r="U842" s="719" t="s">
        <v>52</v>
      </c>
      <c r="V842" s="719" t="s">
        <v>381</v>
      </c>
      <c r="W842" s="719" t="s">
        <v>381</v>
      </c>
      <c r="X842" s="719" t="s">
        <v>52</v>
      </c>
      <c r="Y842" s="719" t="s">
        <v>52</v>
      </c>
      <c r="Z842" s="719" t="s">
        <v>52</v>
      </c>
      <c r="AA842" s="719" t="s">
        <v>52</v>
      </c>
      <c r="AB842" s="719" t="s">
        <v>381</v>
      </c>
      <c r="AC842" s="719" t="s">
        <v>52</v>
      </c>
      <c r="AD842" s="719" t="s">
        <v>381</v>
      </c>
      <c r="AE842" s="719"/>
      <c r="AF842" s="719" t="s">
        <v>381</v>
      </c>
      <c r="AG842" s="719" t="s">
        <v>52</v>
      </c>
      <c r="AH842" s="719" t="s">
        <v>52</v>
      </c>
      <c r="AI842" s="719" t="s">
        <v>381</v>
      </c>
      <c r="AJ842" s="719" t="s">
        <v>381</v>
      </c>
      <c r="AK842" s="719" t="s">
        <v>52</v>
      </c>
      <c r="AL842" s="719" t="s">
        <v>52</v>
      </c>
      <c r="AM842" s="719" t="s">
        <v>381</v>
      </c>
      <c r="AN842" s="719" t="s">
        <v>52</v>
      </c>
      <c r="AO842" s="719" t="s">
        <v>52</v>
      </c>
      <c r="AP842" s="719" t="s">
        <v>381</v>
      </c>
      <c r="AQ842" s="719" t="s">
        <v>381</v>
      </c>
      <c r="AR842" s="719" t="s">
        <v>52</v>
      </c>
      <c r="AS842" s="719" t="s">
        <v>52</v>
      </c>
      <c r="AT842" s="719" t="s">
        <v>381</v>
      </c>
    </row>
    <row r="843" spans="1:46" ht="14.45" customHeight="1" thickBot="1">
      <c r="A843" s="714" t="s">
        <v>632</v>
      </c>
      <c r="B843" s="717">
        <f>C843/D843</f>
        <v>4.7619047619047616E-2</v>
      </c>
      <c r="C843" s="325">
        <f>COUNTIF(E843:AT843,"Yes")</f>
        <v>2</v>
      </c>
      <c r="D843" s="333">
        <f>COUNTIF(E843:AT843,"&lt;&gt;""")</f>
        <v>42</v>
      </c>
      <c r="E843" s="718" t="s">
        <v>381</v>
      </c>
      <c r="F843" s="719" t="s">
        <v>381</v>
      </c>
      <c r="G843" s="719" t="s">
        <v>381</v>
      </c>
      <c r="H843" s="719" t="s">
        <v>381</v>
      </c>
      <c r="I843" s="719" t="s">
        <v>381</v>
      </c>
      <c r="J843" s="719" t="s">
        <v>381</v>
      </c>
      <c r="K843" s="719" t="s">
        <v>381</v>
      </c>
      <c r="L843" s="720" t="s">
        <v>381</v>
      </c>
      <c r="M843" s="719" t="s">
        <v>381</v>
      </c>
      <c r="N843" s="719" t="s">
        <v>381</v>
      </c>
      <c r="O843" s="719" t="s">
        <v>381</v>
      </c>
      <c r="P843" s="719" t="s">
        <v>381</v>
      </c>
      <c r="Q843" s="719" t="s">
        <v>381</v>
      </c>
      <c r="R843" s="719" t="s">
        <v>381</v>
      </c>
      <c r="S843" s="719" t="s">
        <v>381</v>
      </c>
      <c r="T843" s="719" t="s">
        <v>52</v>
      </c>
      <c r="U843" s="719" t="s">
        <v>381</v>
      </c>
      <c r="V843" s="719" t="s">
        <v>381</v>
      </c>
      <c r="W843" s="719" t="s">
        <v>381</v>
      </c>
      <c r="X843" s="719" t="s">
        <v>381</v>
      </c>
      <c r="Y843" s="719" t="s">
        <v>381</v>
      </c>
      <c r="Z843" s="719" t="s">
        <v>381</v>
      </c>
      <c r="AA843" s="719" t="s">
        <v>381</v>
      </c>
      <c r="AB843" s="719" t="s">
        <v>381</v>
      </c>
      <c r="AC843" s="719" t="s">
        <v>381</v>
      </c>
      <c r="AD843" s="719" t="s">
        <v>381</v>
      </c>
      <c r="AE843" s="719"/>
      <c r="AF843" s="719" t="s">
        <v>381</v>
      </c>
      <c r="AG843" s="719" t="s">
        <v>381</v>
      </c>
      <c r="AH843" s="719" t="s">
        <v>381</v>
      </c>
      <c r="AI843" s="719" t="s">
        <v>381</v>
      </c>
      <c r="AJ843" s="719" t="s">
        <v>381</v>
      </c>
      <c r="AK843" s="719" t="s">
        <v>381</v>
      </c>
      <c r="AL843" s="719" t="s">
        <v>381</v>
      </c>
      <c r="AM843" s="719" t="s">
        <v>52</v>
      </c>
      <c r="AN843" s="719" t="s">
        <v>381</v>
      </c>
      <c r="AO843" s="719" t="s">
        <v>381</v>
      </c>
      <c r="AP843" s="719" t="s">
        <v>381</v>
      </c>
      <c r="AQ843" s="719" t="s">
        <v>381</v>
      </c>
      <c r="AR843" s="719" t="s">
        <v>381</v>
      </c>
      <c r="AS843" s="719" t="s">
        <v>381</v>
      </c>
      <c r="AT843" s="719" t="s">
        <v>381</v>
      </c>
    </row>
    <row r="844" spans="1:46">
      <c r="A844" s="721"/>
    </row>
  </sheetData>
  <autoFilter ref="A2:BI843" xr:uid="{00000000-0001-0000-0000-000000000000}"/>
  <mergeCells count="10">
    <mergeCell ref="B650:B652"/>
    <mergeCell ref="C650:C652"/>
    <mergeCell ref="D650:D651"/>
    <mergeCell ref="D657:D658"/>
    <mergeCell ref="D661:D663"/>
    <mergeCell ref="D665:D666"/>
    <mergeCell ref="D672:D673"/>
    <mergeCell ref="D635:D636"/>
    <mergeCell ref="D639:D641"/>
    <mergeCell ref="D643:D644"/>
  </mergeCells>
  <hyperlinks>
    <hyperlink ref="B1" location="'All Country Summary (2021) '!A3" display="A. Leadership and Coordination" xr:uid="{AE45E96D-3504-4CB2-AFAC-51EBCF65FA1E}"/>
    <hyperlink ref="C1" location="'All Country Summary (2021) '!A28" display="B. Finance and Procurement" xr:uid="{8FF6A038-B62E-41F2-9FFD-A5D191583DAD}"/>
    <hyperlink ref="D1" location="'All Country Summary (2021) '!A60" display="C. Commodities" xr:uid="{1645C564-86B8-4BD4-8EEB-5D787A4093B2}"/>
    <hyperlink ref="E1" location="'All Country Summary (2021) '!A664" display="H. Impact of COVID-19 Pandemic" xr:uid="{DEEC9F5B-5F8E-463B-AEC2-6061B7E1336F}"/>
    <hyperlink ref="G1" location="'All Country Summary (2021) '!A60" display="C. Commodities" xr:uid="{510042DE-0814-4496-892E-21A2916DDC26}"/>
    <hyperlink ref="I1" location="'All Country Summary (2021) '!A28" display="B. Finance and Procurement" xr:uid="{4357EE15-D903-4F18-96C8-B84B2BEC88F6}"/>
    <hyperlink ref="Q1" location="'All Country Summary (2021) '!A3" display="A. Leadership and Coordination" xr:uid="{FB845036-27CF-41F8-96F4-AB0945E43BD6}"/>
  </hyperlinks>
  <pageMargins left="0.7" right="0.7" top="0.75" bottom="0.75" header="0.3" footer="0.3"/>
  <rowBreaks count="1" manualBreakCount="1">
    <brk id="2" max="16383" man="1"/>
  </rowBreaks>
  <colBreaks count="1" manualBreakCount="1">
    <brk id="1" max="847" man="1"/>
  </col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73CD9A2FDE83D74A8AE87C5E6F6E6916" ma:contentTypeVersion="6" ma:contentTypeDescription="" ma:contentTypeScope="" ma:versionID="4e2c505bc6dd469b5fc4479c67e36d21">
  <xsd:schema xmlns:xsd="http://www.w3.org/2001/XMLSchema" xmlns:xs="http://www.w3.org/2001/XMLSchema" xmlns:p="http://schemas.microsoft.com/office/2006/metadata/properties" xmlns:ns2="8d7096d6-fc66-4344-9e3f-2445529a09f6" targetNamespace="http://schemas.microsoft.com/office/2006/metadata/properties" ma:root="true" ma:fieldsID="b2431dd1ba532b3876c3e935d2771db0"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22e118f-d533-465d-b5ca-7beed2256e09" ContentTypeId="0x0101008DA58B5CA681664FAB24816C56F4108502" PreviousValue="false"/>
</file>

<file path=customXml/item4.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documentManagement>
</p:properties>
</file>

<file path=customXml/itemProps1.xml><?xml version="1.0" encoding="utf-8"?>
<ds:datastoreItem xmlns:ds="http://schemas.openxmlformats.org/officeDocument/2006/customXml" ds:itemID="{A72380FB-3009-4872-B22E-85E9E61164C8}"/>
</file>

<file path=customXml/itemProps2.xml><?xml version="1.0" encoding="utf-8"?>
<ds:datastoreItem xmlns:ds="http://schemas.openxmlformats.org/officeDocument/2006/customXml" ds:itemID="{A8E683AA-5CBD-4358-99BA-B7BEF2776A99}"/>
</file>

<file path=customXml/itemProps3.xml><?xml version="1.0" encoding="utf-8"?>
<ds:datastoreItem xmlns:ds="http://schemas.openxmlformats.org/officeDocument/2006/customXml" ds:itemID="{CEFACA71-E358-4A1F-A7E5-E395596C742B}"/>
</file>

<file path=customXml/itemProps4.xml><?xml version="1.0" encoding="utf-8"?>
<ds:datastoreItem xmlns:ds="http://schemas.openxmlformats.org/officeDocument/2006/customXml" ds:itemID="{6174EED4-1470-4F07-92FF-09FE18B562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Gold</dc:creator>
  <cp:keywords/>
  <dc:description/>
  <cp:lastModifiedBy>Cecelia Turkewitz</cp:lastModifiedBy>
  <cp:revision/>
  <dcterms:created xsi:type="dcterms:W3CDTF">2024-04-25T21:44:35Z</dcterms:created>
  <dcterms:modified xsi:type="dcterms:W3CDTF">2024-06-06T15:50:44Z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Document Type">
    <vt:lpwstr/>
  </property>
  <property fmtid="{D5CDD505-2E9C-101B-9397-08002B2CF9AE}" pid="3" name="MediaServiceImageTags">
    <vt:lpwstr/>
  </property>
  <property fmtid="{D5CDD505-2E9C-101B-9397-08002B2CF9AE}" pid="4" name="ContentTypeId">
    <vt:lpwstr>0x0101008DA58B5CA681664FAB24816C56F41085020073CD9A2FDE83D74A8AE87C5E6F6E6916</vt:lpwstr>
  </property>
  <property fmtid="{D5CDD505-2E9C-101B-9397-08002B2CF9AE}" pid="5" name="lcf76f155ced4ddcb4097134ff3c332f">
    <vt:lpwstr/>
  </property>
</Properties>
</file>